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12 poolit" sheetId="1" r:id="rId1"/>
    <sheet name="M12-JATKO" sheetId="2" r:id="rId2"/>
    <sheet name="M12_cons poolit" sheetId="3" r:id="rId3"/>
    <sheet name="M12JO poolit" sheetId="4" r:id="rId4"/>
    <sheet name="M12JO-JATKO" sheetId="5" r:id="rId5"/>
    <sheet name="M12JO ottelut" sheetId="6" r:id="rId6"/>
    <sheet name="M17 poolit" sheetId="7" r:id="rId7"/>
    <sheet name="M17-JATKO" sheetId="8" r:id="rId8"/>
    <sheet name="M17_cons poolit" sheetId="9" r:id="rId9"/>
    <sheet name="M17_cons-JATKO" sheetId="10" r:id="rId10"/>
    <sheet name="M17JO poolit" sheetId="11" r:id="rId11"/>
    <sheet name="M17JO-JATKO" sheetId="12" r:id="rId12"/>
    <sheet name="M17JO ottelut" sheetId="13" r:id="rId13"/>
    <sheet name="MN17-np poolit" sheetId="14" r:id="rId14"/>
    <sheet name="MN17-np-JATKO" sheetId="15" r:id="rId15"/>
    <sheet name="N12 poolit" sheetId="16" r:id="rId16"/>
    <sheet name="N12JO poolit" sheetId="17" r:id="rId17"/>
    <sheet name="N12JO ottelut" sheetId="18" r:id="rId18"/>
  </sheets>
  <definedNames/>
  <calcPr fullCalcOnLoad="1"/>
</workbook>
</file>

<file path=xl/sharedStrings.xml><?xml version="1.0" encoding="utf-8"?>
<sst xmlns="http://schemas.openxmlformats.org/spreadsheetml/2006/main" count="3462" uniqueCount="511">
  <si>
    <t>17-SM ja Nappulaliiga 2021</t>
  </si>
  <si>
    <t>M12</t>
  </si>
  <si>
    <t>5.9.2021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</si>
  <si>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</si>
  <si>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</si>
  <si>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</si>
  <si>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</si>
  <si>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</si>
  <si>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</si>
  <si>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</si>
  <si>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</si>
  <si>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1060</t>
  </si>
  <si>
    <t>Oinas Luka</t>
  </si>
  <si>
    <t>OPT-86</t>
  </si>
  <si>
    <t>2</t>
  </si>
  <si>
    <t>6-0</t>
  </si>
  <si>
    <t>66-22</t>
  </si>
  <si>
    <t>704</t>
  </si>
  <si>
    <t>Arvola Emil</t>
  </si>
  <si>
    <t>KoKu</t>
  </si>
  <si>
    <t>3-3</t>
  </si>
  <si>
    <t>47-45</t>
  </si>
  <si>
    <t>3</t>
  </si>
  <si>
    <t>700</t>
  </si>
  <si>
    <t>Jokitalo Roni</t>
  </si>
  <si>
    <t>YPTS</t>
  </si>
  <si>
    <t>0</t>
  </si>
  <si>
    <t>0-6</t>
  </si>
  <si>
    <t>20-66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</si>
  <si>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</si>
  <si>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</si>
  <si>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</si>
  <si>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</si>
  <si>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</si>
  <si>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</si>
  <si>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</si>
  <si>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</si>
  <si>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</si>
  <si>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11-2</t>
  </si>
  <si>
    <t>11-6</t>
  </si>
  <si>
    <t>11-0</t>
  </si>
  <si>
    <t>3-0</t>
  </si>
  <si>
    <t>2-4</t>
  </si>
  <si>
    <t>1-4</t>
  </si>
  <si>
    <t>2-3</t>
  </si>
  <si>
    <t>11-3</t>
  </si>
  <si>
    <t>1-2</t>
  </si>
  <si>
    <t>11-5</t>
  </si>
  <si>
    <t>3-4</t>
  </si>
  <si>
    <t>Pooli B</t>
  </si>
  <si>
    <t>956</t>
  </si>
  <si>
    <t>Köhler Andreas</t>
  </si>
  <si>
    <t>MBF</t>
  </si>
  <si>
    <t>6-1</t>
  </si>
  <si>
    <t>78-52</t>
  </si>
  <si>
    <t>764</t>
  </si>
  <si>
    <t>Hyttinen Eetu</t>
  </si>
  <si>
    <t>45-69</t>
  </si>
  <si>
    <t>703</t>
  </si>
  <si>
    <t>Ojanen Arto</t>
  </si>
  <si>
    <t>Por-83</t>
  </si>
  <si>
    <t>4-3</t>
  </si>
  <si>
    <t>67-69</t>
  </si>
  <si>
    <t>11-13</t>
  </si>
  <si>
    <t>11-8</t>
  </si>
  <si>
    <t>3-1</t>
  </si>
  <si>
    <t>5-11</t>
  </si>
  <si>
    <t>9-11</t>
  </si>
  <si>
    <t>0-3</t>
  </si>
  <si>
    <t>12-10</t>
  </si>
  <si>
    <t>11-4</t>
  </si>
  <si>
    <t>Pooli C</t>
  </si>
  <si>
    <t>887</t>
  </si>
  <si>
    <t>Karjalainen Niklas</t>
  </si>
  <si>
    <t>74-55</t>
  </si>
  <si>
    <t>741</t>
  </si>
  <si>
    <t>Siven Pyry</t>
  </si>
  <si>
    <t>4-4</t>
  </si>
  <si>
    <t>81-79</t>
  </si>
  <si>
    <t>701</t>
  </si>
  <si>
    <t>Meretniemi Toivo</t>
  </si>
  <si>
    <t>1-6</t>
  </si>
  <si>
    <t>56-77</t>
  </si>
  <si>
    <t>11-7</t>
  </si>
  <si>
    <t>11-9</t>
  </si>
  <si>
    <t>8-11</t>
  </si>
  <si>
    <t>13-11</t>
  </si>
  <si>
    <t>Pooli D</t>
  </si>
  <si>
    <t>855</t>
  </si>
  <si>
    <t>Visuri Torsti</t>
  </si>
  <si>
    <t>731</t>
  </si>
  <si>
    <t>Lampinen Kaarlo</t>
  </si>
  <si>
    <t>33-17</t>
  </si>
  <si>
    <t>702</t>
  </si>
  <si>
    <t>Myllymäki Benjamin</t>
  </si>
  <si>
    <t>Heitto</t>
  </si>
  <si>
    <t>678</t>
  </si>
  <si>
    <t>Niemelä Konsta</t>
  </si>
  <si>
    <t>17-33</t>
  </si>
  <si>
    <t>Pooli E</t>
  </si>
  <si>
    <t>831</t>
  </si>
  <si>
    <t>Vahtola Otso</t>
  </si>
  <si>
    <t>33-15</t>
  </si>
  <si>
    <t>Meller Frans</t>
  </si>
  <si>
    <t>KoKa</t>
  </si>
  <si>
    <t>Ojanen Miska</t>
  </si>
  <si>
    <t>696</t>
  </si>
  <si>
    <t>Perkkiö Niilo</t>
  </si>
  <si>
    <t>15-33</t>
  </si>
  <si>
    <t>Pooli F</t>
  </si>
  <si>
    <t>797</t>
  </si>
  <si>
    <t>Koivumäki Jimi</t>
  </si>
  <si>
    <t>TIP-70</t>
  </si>
  <si>
    <t>9-0</t>
  </si>
  <si>
    <t>99-37</t>
  </si>
  <si>
    <t>712</t>
  </si>
  <si>
    <t>Haak Tito</t>
  </si>
  <si>
    <t>3-8</t>
  </si>
  <si>
    <t>74-113</t>
  </si>
  <si>
    <t>Zhu Xiwen</t>
  </si>
  <si>
    <t>2-9</t>
  </si>
  <si>
    <t>70-113</t>
  </si>
  <si>
    <t>Kanasuo Aapo</t>
  </si>
  <si>
    <t>6-3</t>
  </si>
  <si>
    <t>84-64</t>
  </si>
  <si>
    <t>4-11</t>
  </si>
  <si>
    <t>3-11</t>
  </si>
  <si>
    <t>6-11</t>
  </si>
  <si>
    <t>3-2</t>
  </si>
  <si>
    <t>M12 JATKOKAAVIO</t>
  </si>
  <si>
    <t>Nimi</t>
  </si>
  <si>
    <t>Lehtola Lassi</t>
  </si>
  <si>
    <t>A2</t>
  </si>
  <si>
    <t>7,2,6</t>
  </si>
  <si>
    <t>B2</t>
  </si>
  <si>
    <t>5,6,2</t>
  </si>
  <si>
    <t>D1</t>
  </si>
  <si>
    <t>-10,6,-9,8,4</t>
  </si>
  <si>
    <t>5</t>
  </si>
  <si>
    <t>C1</t>
  </si>
  <si>
    <t>-6,7,1,7</t>
  </si>
  <si>
    <t>6</t>
  </si>
  <si>
    <t>E1</t>
  </si>
  <si>
    <t>8,-8,7,7</t>
  </si>
  <si>
    <t>Yuri Afanassiev</t>
  </si>
  <si>
    <t>7</t>
  </si>
  <si>
    <t>F2</t>
  </si>
  <si>
    <t>5,4,7</t>
  </si>
  <si>
    <t>8</t>
  </si>
  <si>
    <t>PT Espoo</t>
  </si>
  <si>
    <t>5,9,8</t>
  </si>
  <si>
    <t>-9,9,6,6</t>
  </si>
  <si>
    <t>9</t>
  </si>
  <si>
    <t>Henrik Vuoti</t>
  </si>
  <si>
    <t>10</t>
  </si>
  <si>
    <t>C2</t>
  </si>
  <si>
    <t>6,4,2</t>
  </si>
  <si>
    <t>11</t>
  </si>
  <si>
    <t>F1</t>
  </si>
  <si>
    <t>8,12,8</t>
  </si>
  <si>
    <t>12</t>
  </si>
  <si>
    <t>B1</t>
  </si>
  <si>
    <t>7,-9,6,8</t>
  </si>
  <si>
    <t>Ikola Jesse</t>
  </si>
  <si>
    <t>13</t>
  </si>
  <si>
    <t>A1</t>
  </si>
  <si>
    <t>9,9,-9,5</t>
  </si>
  <si>
    <t>14</t>
  </si>
  <si>
    <t>D2</t>
  </si>
  <si>
    <t>6,0,1</t>
  </si>
  <si>
    <t>15</t>
  </si>
  <si>
    <t>E2</t>
  </si>
  <si>
    <t>6,9,9</t>
  </si>
  <si>
    <t>16</t>
  </si>
  <si>
    <t>3,6,1</t>
  </si>
  <si>
    <t>M12_cons</t>
  </si>
  <si>
    <t>1006</t>
  </si>
  <si>
    <t>Sammalkorpi Sisu</t>
  </si>
  <si>
    <t>15-1</t>
  </si>
  <si>
    <t>172-82</t>
  </si>
  <si>
    <t>12-3</t>
  </si>
  <si>
    <t>155-95</t>
  </si>
  <si>
    <t>4-12</t>
  </si>
  <si>
    <t>103-168</t>
  </si>
  <si>
    <t>104-160</t>
  </si>
  <si>
    <t>10-6</t>
  </si>
  <si>
    <t>157-119</t>
  </si>
  <si>
    <t>1-15</t>
  </si>
  <si>
    <t>108-175</t>
  </si>
  <si>
    <t>11-1</t>
  </si>
  <si>
    <t>2-5</t>
  </si>
  <si>
    <t>3-6</t>
  </si>
  <si>
    <t>1-5</t>
  </si>
  <si>
    <t>7-11</t>
  </si>
  <si>
    <t>4-6</t>
  </si>
  <si>
    <t>3-5</t>
  </si>
  <si>
    <t>2-6</t>
  </si>
  <si>
    <t>4-5</t>
  </si>
  <si>
    <t>1-11</t>
  </si>
  <si>
    <t>2-11</t>
  </si>
  <si>
    <t>5-6</t>
  </si>
  <si>
    <t>M12JO</t>
  </si>
  <si>
    <t>4.9.2021</t>
  </si>
  <si>
    <t>2204</t>
  </si>
  <si>
    <t>OPT-86 M12</t>
  </si>
  <si>
    <t>1533</t>
  </si>
  <si>
    <t>Heitto M12</t>
  </si>
  <si>
    <t>1433</t>
  </si>
  <si>
    <t>OPT-86 4 M12</t>
  </si>
  <si>
    <t>1861</t>
  </si>
  <si>
    <t>MBF 2 M12</t>
  </si>
  <si>
    <t>1651</t>
  </si>
  <si>
    <t>OPT-86 2 M12</t>
  </si>
  <si>
    <t>1453</t>
  </si>
  <si>
    <t>YPTS M12</t>
  </si>
  <si>
    <t>1397</t>
  </si>
  <si>
    <t>OPT-86 3 M12</t>
  </si>
  <si>
    <t>M12JO JATKOKAAVIO</t>
  </si>
  <si>
    <t>MBF 2</t>
  </si>
  <si>
    <t>OPT-86 2</t>
  </si>
  <si>
    <t>KILPAILU</t>
  </si>
  <si>
    <t>17-SM ja Nappulaliiga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</si>
  <si>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</si>
  <si>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</si>
  <si>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</si>
  <si>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</si>
  <si>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</si>
  <si>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</si>
  <si>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</si>
  <si>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</si>
  <si>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OPT-86 4</t>
  </si>
  <si>
    <t>A</t>
  </si>
  <si>
    <t>Vuoti Henrik</t>
  </si>
  <si>
    <t>X</t>
  </si>
  <si>
    <t>B</t>
  </si>
  <si>
    <t>Y</t>
  </si>
  <si>
    <t>Nelinpeli</t>
  </si>
  <si>
    <t>NP</t>
  </si>
  <si>
    <t>Ottelut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</si>
  <si>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</si>
  <si>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</si>
  <si>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</si>
  <si>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</si>
  <si>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</si>
  <si>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</si>
  <si>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</si>
  <si>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</si>
  <si>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</si>
  <si>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</si>
  <si>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</si>
  <si>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</si>
  <si>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OPT-86 3</t>
  </si>
  <si>
    <t>M12JO conso</t>
  </si>
  <si>
    <t>M12JO kvartta</t>
  </si>
  <si>
    <t>M12JO semi</t>
  </si>
  <si>
    <t>von Köhler Andreas</t>
  </si>
  <si>
    <t>M12JO finaali</t>
  </si>
  <si>
    <t>M17</t>
  </si>
  <si>
    <t>1659</t>
  </si>
  <si>
    <t>Tran Daniel</t>
  </si>
  <si>
    <t>70-49</t>
  </si>
  <si>
    <t>1268</t>
  </si>
  <si>
    <t>Takalo Emil</t>
  </si>
  <si>
    <t>74-77</t>
  </si>
  <si>
    <t>1231</t>
  </si>
  <si>
    <t>Myllymäki Aaron</t>
  </si>
  <si>
    <t>68-86</t>
  </si>
  <si>
    <t>14-12</t>
  </si>
  <si>
    <t>1648</t>
  </si>
  <si>
    <t>Jokiranta Risto</t>
  </si>
  <si>
    <t>73-53</t>
  </si>
  <si>
    <t>1304</t>
  </si>
  <si>
    <t>Chonwachirathanin Suphanat</t>
  </si>
  <si>
    <t>74-76</t>
  </si>
  <si>
    <t>827</t>
  </si>
  <si>
    <t>Åvist Juho</t>
  </si>
  <si>
    <t>56-74</t>
  </si>
  <si>
    <t>1635</t>
  </si>
  <si>
    <t>Vahtola Sisu</t>
  </si>
  <si>
    <t>8-3</t>
  </si>
  <si>
    <t>113-73</t>
  </si>
  <si>
    <t>1489</t>
  </si>
  <si>
    <t>Afanassiev Yuri</t>
  </si>
  <si>
    <t>9-3</t>
  </si>
  <si>
    <t>125-98</t>
  </si>
  <si>
    <t>989</t>
  </si>
  <si>
    <t>Vaihoja Veeti</t>
  </si>
  <si>
    <t>85-111</t>
  </si>
  <si>
    <t>717</t>
  </si>
  <si>
    <t>Kallio Otto</t>
  </si>
  <si>
    <t>3-7</t>
  </si>
  <si>
    <t>63-104</t>
  </si>
  <si>
    <t>16-14</t>
  </si>
  <si>
    <t>1629</t>
  </si>
  <si>
    <t>Andersson Riku</t>
  </si>
  <si>
    <t>LeVi</t>
  </si>
  <si>
    <t>99-49</t>
  </si>
  <si>
    <t>1320</t>
  </si>
  <si>
    <t>Viljamaa Elia</t>
  </si>
  <si>
    <t>6-4</t>
  </si>
  <si>
    <t>92-69</t>
  </si>
  <si>
    <t>862</t>
  </si>
  <si>
    <t>Laine Touko</t>
  </si>
  <si>
    <t>75-92</t>
  </si>
  <si>
    <t>0-9</t>
  </si>
  <si>
    <t>43-99</t>
  </si>
  <si>
    <t>10-12</t>
  </si>
  <si>
    <t>1522</t>
  </si>
  <si>
    <t>Kokkola Jami</t>
  </si>
  <si>
    <t>8-5</t>
  </si>
  <si>
    <t>124-99</t>
  </si>
  <si>
    <t>1384</t>
  </si>
  <si>
    <t>Joki Vincent</t>
  </si>
  <si>
    <t>9-4</t>
  </si>
  <si>
    <t>125-100</t>
  </si>
  <si>
    <t>875</t>
  </si>
  <si>
    <t>Tiiro Alex</t>
  </si>
  <si>
    <t>5-8</t>
  </si>
  <si>
    <t>115-125</t>
  </si>
  <si>
    <t>Niskala Rymy</t>
  </si>
  <si>
    <t>4-9</t>
  </si>
  <si>
    <t>96-136</t>
  </si>
  <si>
    <t>1499</t>
  </si>
  <si>
    <t>Ikola Aleksi</t>
  </si>
  <si>
    <t>130-106</t>
  </si>
  <si>
    <t>1481</t>
  </si>
  <si>
    <t>Kahlos Juho</t>
  </si>
  <si>
    <t>7-4</t>
  </si>
  <si>
    <t>113-79</t>
  </si>
  <si>
    <t>922</t>
  </si>
  <si>
    <t>Perkkiö Lenni</t>
  </si>
  <si>
    <t>96-110</t>
  </si>
  <si>
    <t>782</t>
  </si>
  <si>
    <t>Tolonen Aaro</t>
  </si>
  <si>
    <t>1-9</t>
  </si>
  <si>
    <t>65-109</t>
  </si>
  <si>
    <t>15-17</t>
  </si>
  <si>
    <t>15-13</t>
  </si>
  <si>
    <t>M17 JATKOKAAVIO</t>
  </si>
  <si>
    <t>Khosravi Sam</t>
  </si>
  <si>
    <t>5,4,5</t>
  </si>
  <si>
    <t>5,10,-6,7</t>
  </si>
  <si>
    <t>6,6,5</t>
  </si>
  <si>
    <t>Kujala Henri</t>
  </si>
  <si>
    <t>10,9,8</t>
  </si>
  <si>
    <t>-7,6,9,6</t>
  </si>
  <si>
    <t>Pullinen Leonid</t>
  </si>
  <si>
    <t>LPTS</t>
  </si>
  <si>
    <t>-9,8,8,8</t>
  </si>
  <si>
    <t>11,-8,13,8</t>
  </si>
  <si>
    <t>Hakaste Lauri</t>
  </si>
  <si>
    <t>9,-5,8,13</t>
  </si>
  <si>
    <t>2,8,6</t>
  </si>
  <si>
    <t>Räsänen Aleksi</t>
  </si>
  <si>
    <t>17</t>
  </si>
  <si>
    <t>Vesalainen Matias</t>
  </si>
  <si>
    <t>-6,10,10,8</t>
  </si>
  <si>
    <t>18</t>
  </si>
  <si>
    <t>19</t>
  </si>
  <si>
    <t>6,-9,7,3</t>
  </si>
  <si>
    <t>20</t>
  </si>
  <si>
    <t>Vesalainen Rasmus</t>
  </si>
  <si>
    <t>21</t>
  </si>
  <si>
    <t>8,9,6</t>
  </si>
  <si>
    <t>22</t>
  </si>
  <si>
    <t>-10,2,-8,5,4</t>
  </si>
  <si>
    <t>23</t>
  </si>
  <si>
    <t>5,8,8</t>
  </si>
  <si>
    <t>24</t>
  </si>
  <si>
    <t>-8,5,9,6</t>
  </si>
  <si>
    <t>25</t>
  </si>
  <si>
    <t>26</t>
  </si>
  <si>
    <t>27</t>
  </si>
  <si>
    <t>6,1,10</t>
  </si>
  <si>
    <t>28</t>
  </si>
  <si>
    <t>8,3,4</t>
  </si>
  <si>
    <t>29</t>
  </si>
  <si>
    <t>9,5,-6,5</t>
  </si>
  <si>
    <t>30</t>
  </si>
  <si>
    <t>31</t>
  </si>
  <si>
    <t>9,6,8</t>
  </si>
  <si>
    <t>32</t>
  </si>
  <si>
    <t>M17_cons</t>
  </si>
  <si>
    <t>9-2</t>
  </si>
  <si>
    <t>116-76</t>
  </si>
  <si>
    <t>8-4</t>
  </si>
  <si>
    <t>127-103</t>
  </si>
  <si>
    <t>82-111</t>
  </si>
  <si>
    <t>4-8</t>
  </si>
  <si>
    <t>91-126</t>
  </si>
  <si>
    <t>12-14</t>
  </si>
  <si>
    <t>6-2</t>
  </si>
  <si>
    <t>84-69</t>
  </si>
  <si>
    <t>74-90</t>
  </si>
  <si>
    <t>60-59</t>
  </si>
  <si>
    <t>M17_cons JATKOKAAVIO</t>
  </si>
  <si>
    <t>6,6,11</t>
  </si>
  <si>
    <t>M17JO</t>
  </si>
  <si>
    <t>4490</t>
  </si>
  <si>
    <t>YPTS M17</t>
  </si>
  <si>
    <t>4169</t>
  </si>
  <si>
    <t>TIP-70 M17</t>
  </si>
  <si>
    <t>2786</t>
  </si>
  <si>
    <t>OPT-86 2 M17</t>
  </si>
  <si>
    <t>4361</t>
  </si>
  <si>
    <t>OPT-86 M17</t>
  </si>
  <si>
    <t>3847</t>
  </si>
  <si>
    <t>KoKu M17</t>
  </si>
  <si>
    <t>3248</t>
  </si>
  <si>
    <t>Heitto M17</t>
  </si>
  <si>
    <t>M17JO JATKOKAAVIO</t>
  </si>
  <si>
    <t>3 pelaajaa, paras viidestä</t>
  </si>
  <si>
    <t>Päivämäärä</t>
  </si>
  <si>
    <t>Klo</t>
  </si>
  <si>
    <t>C</t>
  </si>
  <si>
    <t>Z</t>
  </si>
  <si>
    <t>C-Z</t>
  </si>
  <si>
    <t>Pisteet jäännöserittäin</t>
  </si>
  <si>
    <t>Esim. 11-6 on 6</t>
  </si>
  <si>
    <t>6-11 on -6</t>
  </si>
  <si>
    <t>M17JO semi</t>
  </si>
  <si>
    <t>M17JO conso</t>
  </si>
  <si>
    <t>Takalo Emi</t>
  </si>
  <si>
    <t>Mäkelä Aaro</t>
  </si>
  <si>
    <t>M17JO finaali</t>
  </si>
  <si>
    <t>MN17-np</t>
  </si>
  <si>
    <t>3160</t>
  </si>
  <si>
    <t>Lehtola Lassi/Afanassiev Yuri</t>
  </si>
  <si>
    <t>MBF/PT Espoo</t>
  </si>
  <si>
    <t>80-55</t>
  </si>
  <si>
    <t>2257</t>
  </si>
  <si>
    <t>Takalo Emil/Vaihoja Veeti</t>
  </si>
  <si>
    <t>OPT-86/OPT-86</t>
  </si>
  <si>
    <t>83-85</t>
  </si>
  <si>
    <t>2037</t>
  </si>
  <si>
    <t>Viljamaa Elia/Kallio Otto</t>
  </si>
  <si>
    <t>YPTS/YPTS</t>
  </si>
  <si>
    <t>71-94</t>
  </si>
  <si>
    <t>14-16</t>
  </si>
  <si>
    <t>3143</t>
  </si>
  <si>
    <t>Ikola Jesse/Ikola Aleksi</t>
  </si>
  <si>
    <t>KoKu/KoKu</t>
  </si>
  <si>
    <t>7-3</t>
  </si>
  <si>
    <t>103-80</t>
  </si>
  <si>
    <t>2865</t>
  </si>
  <si>
    <t>Kahlos Juho/Joki Vincent</t>
  </si>
  <si>
    <t>TIP-70/TIP-70</t>
  </si>
  <si>
    <t>115-85</t>
  </si>
  <si>
    <t>Oinas Luka/Vuoti Henrik</t>
  </si>
  <si>
    <t>52-108</t>
  </si>
  <si>
    <t>1482</t>
  </si>
  <si>
    <t>Tolonen Aaro/Niskala Rymy</t>
  </si>
  <si>
    <t>Heitto/Heitto</t>
  </si>
  <si>
    <t>69-66</t>
  </si>
  <si>
    <t>0-11</t>
  </si>
  <si>
    <t>2963</t>
  </si>
  <si>
    <t>Chonwachirathanin Suphanat/Tran Daniel</t>
  </si>
  <si>
    <t>111-105</t>
  </si>
  <si>
    <t>2866</t>
  </si>
  <si>
    <t>Vahtola Sisu/Myllymäki Aaron</t>
  </si>
  <si>
    <t>125-90</t>
  </si>
  <si>
    <t>1809</t>
  </si>
  <si>
    <t>Perkkiö Lenni/Karjalainen Niklas</t>
  </si>
  <si>
    <t>83-113</t>
  </si>
  <si>
    <t>1689</t>
  </si>
  <si>
    <t>Laine Touko/Åvist Juho</t>
  </si>
  <si>
    <t>121-132</t>
  </si>
  <si>
    <t>MN17-np JATKOKAAVIO</t>
  </si>
  <si>
    <t>Khosravi Sam/Räsänen Aleksi</t>
  </si>
  <si>
    <t>PT Espoo/KoKa</t>
  </si>
  <si>
    <t>7,4,-9,2</t>
  </si>
  <si>
    <t>8,3,8</t>
  </si>
  <si>
    <t>-11,7,9,8</t>
  </si>
  <si>
    <t>Kokkola Jami/Jokiranta Risto</t>
  </si>
  <si>
    <t>-6,6,7,-3,11</t>
  </si>
  <si>
    <t>3,12,-9,5</t>
  </si>
  <si>
    <t>Pullinen Leonid/Kujala Henri</t>
  </si>
  <si>
    <t>LPTS/OPT-86</t>
  </si>
  <si>
    <t>6,8,9</t>
  </si>
  <si>
    <t>7,10,9</t>
  </si>
  <si>
    <t>Vesalainen Matias/Vesalainen Rasmus</t>
  </si>
  <si>
    <t>9,8,-8,5</t>
  </si>
  <si>
    <t>6,8,-8,-10,4</t>
  </si>
  <si>
    <t>KoKa/KoKa</t>
  </si>
  <si>
    <t>N12</t>
  </si>
  <si>
    <t>976</t>
  </si>
  <si>
    <t>Stråhlman Tea</t>
  </si>
  <si>
    <t>15-0</t>
  </si>
  <si>
    <t>165-48</t>
  </si>
  <si>
    <t>728</t>
  </si>
  <si>
    <t>Luo Jiaqi</t>
  </si>
  <si>
    <t>9-6</t>
  </si>
  <si>
    <t>130-107</t>
  </si>
  <si>
    <t>Tiitto Elsa</t>
  </si>
  <si>
    <t>3-12</t>
  </si>
  <si>
    <t>58-145</t>
  </si>
  <si>
    <t>Tiitto Milka</t>
  </si>
  <si>
    <t>6-9</t>
  </si>
  <si>
    <t>104-124</t>
  </si>
  <si>
    <t>Jokikokko Sofia</t>
  </si>
  <si>
    <t>0-15</t>
  </si>
  <si>
    <t>54-165</t>
  </si>
  <si>
    <t>Kellow Mia</t>
  </si>
  <si>
    <t>152-74</t>
  </si>
  <si>
    <t>N12JO</t>
  </si>
  <si>
    <t>1428</t>
  </si>
  <si>
    <t>N12 OPT-86</t>
  </si>
  <si>
    <t>9-5</t>
  </si>
  <si>
    <t>1400</t>
  </si>
  <si>
    <t>N12 OPT-86 2</t>
  </si>
  <si>
    <t>5-9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</si>
</sst>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  <numFmt numFmtId="166" formatCode="hh:mm"/>
  </numFmts>
  <fonts count="57">
    <font>
      <sz val="10"/>
      <name val="Arial"/>
      <family val="2"/>
    </font>
    <font>
      <sz val="12"/>
      <name val="Arial"/>
      <family val="2"/>
    </font>
    <font>
      <sz val="12"/>
      <name val="SWISS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164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15" xfId="0" applyNumberFormat="1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30" xfId="0" applyFont="1" applyBorder="1" applyAlignment="1">
      <alignment horizontal="center"/>
    </xf>
    <xf numFmtId="164" fontId="11" fillId="0" borderId="31" xfId="56" applyFont="1" applyFill="1" applyBorder="1" applyAlignment="1" applyProtection="1">
      <alignment horizontal="left"/>
      <protection locked="0"/>
    </xf>
    <xf numFmtId="0" fontId="10" fillId="0" borderId="3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4" fontId="8" fillId="0" borderId="33" xfId="56" applyFont="1" applyFill="1" applyBorder="1" applyAlignment="1" applyProtection="1">
      <alignment horizontal="left"/>
      <protection locked="0"/>
    </xf>
    <xf numFmtId="0" fontId="12" fillId="0" borderId="34" xfId="0" applyFont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8" fillId="0" borderId="37" xfId="56" applyFont="1" applyFill="1" applyBorder="1" applyAlignment="1" applyProtection="1">
      <alignment horizontal="left"/>
      <protection locked="0"/>
    </xf>
    <xf numFmtId="0" fontId="0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22" xfId="0" applyNumberFormat="1" applyFill="1" applyBorder="1" applyAlignment="1" applyProtection="1">
      <alignment horizontal="center"/>
      <protection locked="0"/>
    </xf>
    <xf numFmtId="0" fontId="0" fillId="34" borderId="42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44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5" fillId="35" borderId="48" xfId="0" applyFont="1" applyFill="1" applyBorder="1" applyAlignment="1">
      <alignment horizontal="center"/>
    </xf>
    <xf numFmtId="0" fontId="15" fillId="35" borderId="49" xfId="0" applyFont="1" applyFill="1" applyBorder="1" applyAlignment="1">
      <alignment horizontal="center"/>
    </xf>
    <xf numFmtId="0" fontId="12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9" fillId="0" borderId="51" xfId="55" applyFont="1" applyBorder="1" applyProtection="1">
      <alignment/>
      <protection/>
    </xf>
    <xf numFmtId="0" fontId="1" fillId="0" borderId="52" xfId="55" applyBorder="1">
      <alignment/>
      <protection/>
    </xf>
    <xf numFmtId="0" fontId="1" fillId="0" borderId="52" xfId="55" applyBorder="1" applyProtection="1">
      <alignment/>
      <protection/>
    </xf>
    <xf numFmtId="0" fontId="9" fillId="0" borderId="14" xfId="55" applyFont="1" applyBorder="1" applyProtection="1">
      <alignment/>
      <protection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55" applyBorder="1" applyProtection="1">
      <alignment/>
      <protection/>
    </xf>
    <xf numFmtId="0" fontId="1" fillId="0" borderId="14" xfId="55" applyBorder="1">
      <alignment/>
      <protection/>
    </xf>
    <xf numFmtId="0" fontId="9" fillId="0" borderId="0" xfId="55" applyFont="1" applyBorder="1" applyProtection="1">
      <alignment/>
      <protection/>
    </xf>
    <xf numFmtId="0" fontId="20" fillId="0" borderId="14" xfId="55" applyFont="1" applyBorder="1" applyProtection="1">
      <alignment/>
      <protection/>
    </xf>
    <xf numFmtId="0" fontId="1" fillId="0" borderId="0" xfId="55" applyBorder="1">
      <alignment/>
      <protection/>
    </xf>
    <xf numFmtId="0" fontId="5" fillId="0" borderId="53" xfId="55" applyFont="1" applyFill="1" applyBorder="1" applyAlignment="1">
      <alignment horizontal="center"/>
      <protection/>
    </xf>
    <xf numFmtId="0" fontId="4" fillId="0" borderId="24" xfId="0" applyFont="1" applyBorder="1" applyAlignment="1">
      <alignment/>
    </xf>
    <xf numFmtId="0" fontId="1" fillId="0" borderId="0" xfId="55">
      <alignment/>
      <protection/>
    </xf>
    <xf numFmtId="0" fontId="21" fillId="0" borderId="0" xfId="55" applyFont="1" applyBorder="1" applyProtection="1">
      <alignment/>
      <protection/>
    </xf>
    <xf numFmtId="0" fontId="5" fillId="0" borderId="20" xfId="55" applyFont="1" applyBorder="1" applyAlignment="1">
      <alignment/>
      <protection/>
    </xf>
    <xf numFmtId="0" fontId="1" fillId="0" borderId="20" xfId="55" applyBorder="1" applyAlignment="1" applyProtection="1">
      <alignment/>
      <protection/>
    </xf>
    <xf numFmtId="0" fontId="1" fillId="0" borderId="20" xfId="55" applyBorder="1" applyAlignment="1">
      <alignment/>
      <protection/>
    </xf>
    <xf numFmtId="0" fontId="1" fillId="0" borderId="54" xfId="55" applyBorder="1" applyAlignment="1">
      <alignment/>
      <protection/>
    </xf>
    <xf numFmtId="2" fontId="7" fillId="0" borderId="36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 applyProtection="1">
      <alignment horizontal="left" vertical="center" indent="2"/>
      <protection locked="0"/>
    </xf>
    <xf numFmtId="2" fontId="7" fillId="0" borderId="22" xfId="55" applyNumberFormat="1" applyFont="1" applyFill="1" applyBorder="1" applyAlignment="1">
      <alignment horizontal="center" vertical="center"/>
      <protection/>
    </xf>
    <xf numFmtId="2" fontId="7" fillId="0" borderId="24" xfId="55" applyNumberFormat="1" applyFont="1" applyFill="1" applyBorder="1" applyAlignment="1">
      <alignment horizontal="center"/>
      <protection/>
    </xf>
    <xf numFmtId="0" fontId="0" fillId="0" borderId="28" xfId="55" applyFont="1" applyFill="1" applyBorder="1" applyAlignment="1" applyProtection="1">
      <alignment/>
      <protection locked="0"/>
    </xf>
    <xf numFmtId="0" fontId="7" fillId="0" borderId="0" xfId="55" applyFont="1" applyFill="1" applyBorder="1" applyAlignment="1">
      <alignment horizontal="center"/>
      <protection/>
    </xf>
    <xf numFmtId="2" fontId="7" fillId="0" borderId="29" xfId="55" applyNumberFormat="1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center"/>
      <protection/>
    </xf>
    <xf numFmtId="0" fontId="1" fillId="0" borderId="14" xfId="55" applyBorder="1" applyProtection="1">
      <alignment/>
      <protection/>
    </xf>
    <xf numFmtId="0" fontId="22" fillId="0" borderId="0" xfId="55" applyFont="1" applyBorder="1" applyProtection="1">
      <alignment/>
      <protection/>
    </xf>
    <xf numFmtId="0" fontId="9" fillId="0" borderId="0" xfId="55" applyFont="1" applyBorder="1" applyAlignment="1" applyProtection="1">
      <alignment horizontal="left"/>
      <protection/>
    </xf>
    <xf numFmtId="0" fontId="1" fillId="0" borderId="55" xfId="55" applyBorder="1">
      <alignment/>
      <protection/>
    </xf>
    <xf numFmtId="0" fontId="18" fillId="0" borderId="14" xfId="55" applyFont="1" applyBorder="1" applyProtection="1">
      <alignment/>
      <protection/>
    </xf>
    <xf numFmtId="0" fontId="7" fillId="0" borderId="25" xfId="55" applyFont="1" applyBorder="1" applyAlignment="1" applyProtection="1">
      <alignment horizontal="center"/>
      <protection/>
    </xf>
    <xf numFmtId="0" fontId="7" fillId="0" borderId="56" xfId="55" applyFont="1" applyBorder="1" applyAlignment="1" applyProtection="1">
      <alignment horizontal="center"/>
      <protection/>
    </xf>
    <xf numFmtId="0" fontId="7" fillId="0" borderId="14" xfId="55" applyFont="1" applyFill="1" applyBorder="1" applyAlignment="1" applyProtection="1">
      <alignment/>
      <protection/>
    </xf>
    <xf numFmtId="0" fontId="7" fillId="0" borderId="40" xfId="55" applyFont="1" applyBorder="1" applyAlignment="1">
      <alignment horizontal="center"/>
      <protection/>
    </xf>
    <xf numFmtId="0" fontId="0" fillId="0" borderId="22" xfId="55" applyNumberFormat="1" applyFont="1" applyBorder="1" applyProtection="1">
      <alignment/>
      <protection/>
    </xf>
    <xf numFmtId="0" fontId="0" fillId="0" borderId="41" xfId="55" applyNumberFormat="1" applyFont="1" applyFill="1" applyBorder="1" applyProtection="1">
      <alignment/>
      <protection/>
    </xf>
    <xf numFmtId="164" fontId="0" fillId="34" borderId="22" xfId="55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2" xfId="0" applyNumberFormat="1" applyFont="1" applyBorder="1" applyAlignment="1">
      <alignment horizontal="center"/>
    </xf>
    <xf numFmtId="0" fontId="18" fillId="0" borderId="22" xfId="55" applyFont="1" applyFill="1" applyBorder="1" applyAlignment="1" applyProtection="1">
      <alignment horizontal="center"/>
      <protection/>
    </xf>
    <xf numFmtId="0" fontId="0" fillId="0" borderId="26" xfId="55" applyFont="1" applyFill="1" applyBorder="1" applyAlignment="1" applyProtection="1">
      <alignment horizontal="center"/>
      <protection/>
    </xf>
    <xf numFmtId="0" fontId="0" fillId="0" borderId="14" xfId="55" applyFont="1" applyBorder="1" applyProtection="1">
      <alignment/>
      <protection/>
    </xf>
    <xf numFmtId="0" fontId="1" fillId="0" borderId="55" xfId="55" applyBorder="1" applyProtection="1">
      <alignment/>
      <protection/>
    </xf>
    <xf numFmtId="0" fontId="5" fillId="0" borderId="14" xfId="55" applyFont="1" applyBorder="1" applyProtection="1">
      <alignment/>
      <protection/>
    </xf>
    <xf numFmtId="0" fontId="5" fillId="0" borderId="0" xfId="55" applyFont="1" applyBorder="1" applyProtection="1">
      <alignment/>
      <protection/>
    </xf>
    <xf numFmtId="0" fontId="5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" fillId="0" borderId="57" xfId="55" applyFill="1" applyBorder="1" applyProtection="1">
      <alignment/>
      <protection locked="0"/>
    </xf>
    <xf numFmtId="0" fontId="1" fillId="0" borderId="58" xfId="55" applyFill="1" applyBorder="1" applyProtection="1">
      <alignment/>
      <protection locked="0"/>
    </xf>
    <xf numFmtId="0" fontId="23" fillId="0" borderId="59" xfId="55" applyFont="1" applyFill="1" applyBorder="1" applyAlignment="1" applyProtection="1">
      <alignment horizontal="left" vertical="center" indent="2"/>
      <protection locked="0"/>
    </xf>
    <xf numFmtId="0" fontId="23" fillId="0" borderId="60" xfId="55" applyFont="1" applyFill="1" applyBorder="1" applyAlignment="1" applyProtection="1">
      <alignment horizontal="left" vertical="center" indent="2"/>
      <protection locked="0"/>
    </xf>
    <xf numFmtId="165" fontId="8" fillId="36" borderId="61" xfId="56" applyNumberFormat="1" applyFont="1" applyFill="1" applyBorder="1" applyAlignment="1" applyProtection="1">
      <alignment horizontal="left"/>
      <protection locked="0"/>
    </xf>
    <xf numFmtId="164" fontId="11" fillId="36" borderId="31" xfId="56" applyFont="1" applyFill="1" applyBorder="1" applyAlignment="1" applyProtection="1">
      <alignment horizontal="left"/>
      <protection locked="0"/>
    </xf>
    <xf numFmtId="164" fontId="11" fillId="36" borderId="30" xfId="56" applyFont="1" applyFill="1" applyBorder="1" applyAlignment="1" applyProtection="1">
      <alignment horizontal="left"/>
      <protection locked="0"/>
    </xf>
    <xf numFmtId="164" fontId="8" fillId="36" borderId="33" xfId="56" applyFont="1" applyFill="1" applyBorder="1" applyAlignment="1" applyProtection="1">
      <alignment horizontal="left"/>
      <protection locked="0"/>
    </xf>
    <xf numFmtId="164" fontId="8" fillId="36" borderId="22" xfId="56" applyFont="1" applyFill="1" applyBorder="1" applyAlignment="1" applyProtection="1">
      <alignment horizontal="left"/>
      <protection locked="0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4" fontId="8" fillId="36" borderId="37" xfId="56" applyFont="1" applyFill="1" applyBorder="1" applyAlignment="1" applyProtection="1">
      <alignment horizontal="left"/>
      <protection locked="0"/>
    </xf>
    <xf numFmtId="164" fontId="8" fillId="36" borderId="36" xfId="56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2" fillId="0" borderId="1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35" borderId="45" xfId="0" applyFont="1" applyFill="1" applyBorder="1" applyAlignment="1">
      <alignment horizontal="center"/>
    </xf>
    <xf numFmtId="0" fontId="5" fillId="0" borderId="62" xfId="55" applyFont="1" applyFill="1" applyBorder="1" applyAlignment="1" applyProtection="1">
      <alignment horizontal="left" indent="1"/>
      <protection/>
    </xf>
    <xf numFmtId="0" fontId="18" fillId="34" borderId="63" xfId="55" applyFont="1" applyFill="1" applyBorder="1" applyAlignment="1" applyProtection="1">
      <alignment horizontal="left" indent="2"/>
      <protection locked="0"/>
    </xf>
    <xf numFmtId="0" fontId="5" fillId="0" borderId="64" xfId="55" applyFont="1" applyFill="1" applyBorder="1" applyAlignment="1" applyProtection="1">
      <alignment horizontal="left" indent="1"/>
      <protection/>
    </xf>
    <xf numFmtId="165" fontId="19" fillId="34" borderId="65" xfId="55" applyNumberFormat="1" applyFont="1" applyFill="1" applyBorder="1" applyAlignment="1" applyProtection="1">
      <alignment horizontal="left" indent="2"/>
      <protection/>
    </xf>
    <xf numFmtId="0" fontId="5" fillId="0" borderId="64" xfId="55" applyFont="1" applyBorder="1" applyAlignment="1">
      <alignment horizontal="center"/>
      <protection/>
    </xf>
    <xf numFmtId="0" fontId="18" fillId="34" borderId="65" xfId="55" applyFont="1" applyFill="1" applyBorder="1" applyAlignment="1">
      <alignment horizontal="left" indent="2"/>
      <protection/>
    </xf>
    <xf numFmtId="0" fontId="5" fillId="0" borderId="66" xfId="55" applyFont="1" applyFill="1" applyBorder="1" applyAlignment="1" applyProtection="1">
      <alignment horizontal="left" indent="1"/>
      <protection/>
    </xf>
    <xf numFmtId="165" fontId="19" fillId="34" borderId="53" xfId="55" applyNumberFormat="1" applyFont="1" applyFill="1" applyBorder="1" applyAlignment="1" applyProtection="1">
      <alignment horizontal="left" indent="2"/>
      <protection locked="0"/>
    </xf>
    <xf numFmtId="166" fontId="18" fillId="34" borderId="67" xfId="55" applyNumberFormat="1" applyFont="1" applyFill="1" applyBorder="1" applyAlignment="1">
      <alignment horizontal="left" indent="2"/>
      <protection/>
    </xf>
    <xf numFmtId="0" fontId="18" fillId="34" borderId="36" xfId="55" applyFont="1" applyFill="1" applyBorder="1" applyAlignment="1" applyProtection="1">
      <alignment horizontal="left" vertical="center" indent="2"/>
      <protection locked="0"/>
    </xf>
    <xf numFmtId="0" fontId="18" fillId="34" borderId="68" xfId="55" applyFont="1" applyFill="1" applyBorder="1" applyAlignment="1" applyProtection="1">
      <alignment horizontal="left" vertical="center" indent="2"/>
      <protection locked="0"/>
    </xf>
    <xf numFmtId="0" fontId="0" fillId="34" borderId="26" xfId="55" applyFont="1" applyFill="1" applyBorder="1" applyAlignment="1" applyProtection="1">
      <alignment horizontal="left" indent="2"/>
      <protection locked="0"/>
    </xf>
    <xf numFmtId="0" fontId="0" fillId="34" borderId="69" xfId="55" applyFont="1" applyFill="1" applyBorder="1" applyAlignment="1" applyProtection="1">
      <alignment horizontal="left" indent="2"/>
      <protection locked="0"/>
    </xf>
    <xf numFmtId="0" fontId="0" fillId="34" borderId="22" xfId="55" applyFont="1" applyFill="1" applyBorder="1" applyAlignment="1" applyProtection="1">
      <alignment horizontal="left" indent="2"/>
      <protection locked="0"/>
    </xf>
    <xf numFmtId="49" fontId="0" fillId="34" borderId="65" xfId="55" applyNumberFormat="1" applyFont="1" applyFill="1" applyBorder="1" applyAlignment="1" applyProtection="1">
      <alignment horizontal="left" indent="2"/>
      <protection locked="0"/>
    </xf>
    <xf numFmtId="0" fontId="6" fillId="0" borderId="25" xfId="55" applyFont="1" applyBorder="1" applyAlignment="1" applyProtection="1">
      <alignment horizontal="center"/>
      <protection/>
    </xf>
    <xf numFmtId="0" fontId="18" fillId="0" borderId="26" xfId="55" applyFont="1" applyBorder="1" applyAlignment="1" applyProtection="1">
      <alignment horizontal="center"/>
      <protection/>
    </xf>
    <xf numFmtId="0" fontId="23" fillId="35" borderId="7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_LohkoKaavio_4-5_makro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148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38100</xdr:rowOff>
    </xdr:from>
    <xdr:to>
      <xdr:col>1</xdr:col>
      <xdr:colOff>514350</xdr:colOff>
      <xdr:row>52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868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38100</xdr:rowOff>
    </xdr:from>
    <xdr:to>
      <xdr:col>1</xdr:col>
      <xdr:colOff>514350</xdr:colOff>
      <xdr:row>76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2588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97</xdr:row>
      <xdr:rowOff>38100</xdr:rowOff>
    </xdr:from>
    <xdr:to>
      <xdr:col>1</xdr:col>
      <xdr:colOff>514350</xdr:colOff>
      <xdr:row>99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4688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121</xdr:row>
      <xdr:rowOff>38100</xdr:rowOff>
    </xdr:from>
    <xdr:to>
      <xdr:col>1</xdr:col>
      <xdr:colOff>514350</xdr:colOff>
      <xdr:row>123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8408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145</xdr:row>
      <xdr:rowOff>38100</xdr:rowOff>
    </xdr:from>
    <xdr:to>
      <xdr:col>1</xdr:col>
      <xdr:colOff>514350</xdr:colOff>
      <xdr:row>147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2128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169</xdr:row>
      <xdr:rowOff>38100</xdr:rowOff>
    </xdr:from>
    <xdr:to>
      <xdr:col>1</xdr:col>
      <xdr:colOff>514350</xdr:colOff>
      <xdr:row>171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5847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192</xdr:row>
      <xdr:rowOff>38100</xdr:rowOff>
    </xdr:from>
    <xdr:to>
      <xdr:col>1</xdr:col>
      <xdr:colOff>514350</xdr:colOff>
      <xdr:row>194</xdr:row>
      <xdr:rowOff>123825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7948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215</xdr:row>
      <xdr:rowOff>38100</xdr:rowOff>
    </xdr:from>
    <xdr:to>
      <xdr:col>1</xdr:col>
      <xdr:colOff>514350</xdr:colOff>
      <xdr:row>217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048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238</xdr:row>
      <xdr:rowOff>38100</xdr:rowOff>
    </xdr:from>
    <xdr:to>
      <xdr:col>1</xdr:col>
      <xdr:colOff>514350</xdr:colOff>
      <xdr:row>240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2149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261</xdr:row>
      <xdr:rowOff>38100</xdr:rowOff>
    </xdr:from>
    <xdr:to>
      <xdr:col>1</xdr:col>
      <xdr:colOff>514350</xdr:colOff>
      <xdr:row>263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4249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284</xdr:row>
      <xdr:rowOff>38100</xdr:rowOff>
    </xdr:from>
    <xdr:to>
      <xdr:col>1</xdr:col>
      <xdr:colOff>514350</xdr:colOff>
      <xdr:row>286</xdr:row>
      <xdr:rowOff>123825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6350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308</xdr:row>
      <xdr:rowOff>38100</xdr:rowOff>
    </xdr:from>
    <xdr:to>
      <xdr:col>1</xdr:col>
      <xdr:colOff>514350</xdr:colOff>
      <xdr:row>310</xdr:row>
      <xdr:rowOff>123825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0070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331</xdr:row>
      <xdr:rowOff>38100</xdr:rowOff>
    </xdr:from>
    <xdr:to>
      <xdr:col>1</xdr:col>
      <xdr:colOff>514350</xdr:colOff>
      <xdr:row>333</xdr:row>
      <xdr:rowOff>123825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2170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14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</xdr:row>
      <xdr:rowOff>47625</xdr:rowOff>
    </xdr:from>
    <xdr:to>
      <xdr:col>2</xdr:col>
      <xdr:colOff>9525</xdr:colOff>
      <xdr:row>29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43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53</xdr:row>
      <xdr:rowOff>47625</xdr:rowOff>
    </xdr:from>
    <xdr:to>
      <xdr:col>2</xdr:col>
      <xdr:colOff>9525</xdr:colOff>
      <xdr:row>54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7536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78</xdr:row>
      <xdr:rowOff>47625</xdr:rowOff>
    </xdr:from>
    <xdr:to>
      <xdr:col>2</xdr:col>
      <xdr:colOff>9525</xdr:colOff>
      <xdr:row>79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3637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103</xdr:row>
      <xdr:rowOff>47625</xdr:rowOff>
    </xdr:from>
    <xdr:to>
      <xdr:col>2</xdr:col>
      <xdr:colOff>9525</xdr:colOff>
      <xdr:row>104</xdr:row>
      <xdr:rowOff>190500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9738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128</xdr:row>
      <xdr:rowOff>47625</xdr:rowOff>
    </xdr:from>
    <xdr:to>
      <xdr:col>2</xdr:col>
      <xdr:colOff>9525</xdr:colOff>
      <xdr:row>129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5839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153</xdr:row>
      <xdr:rowOff>47625</xdr:rowOff>
    </xdr:from>
    <xdr:to>
      <xdr:col>2</xdr:col>
      <xdr:colOff>9525</xdr:colOff>
      <xdr:row>154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1940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178</xdr:row>
      <xdr:rowOff>47625</xdr:rowOff>
    </xdr:from>
    <xdr:to>
      <xdr:col>2</xdr:col>
      <xdr:colOff>9525</xdr:colOff>
      <xdr:row>179</xdr:row>
      <xdr:rowOff>190500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28041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203</xdr:row>
      <xdr:rowOff>47625</xdr:rowOff>
    </xdr:from>
    <xdr:to>
      <xdr:col>2</xdr:col>
      <xdr:colOff>9525</xdr:colOff>
      <xdr:row>204</xdr:row>
      <xdr:rowOff>190500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4142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228</xdr:row>
      <xdr:rowOff>47625</xdr:rowOff>
    </xdr:from>
    <xdr:to>
      <xdr:col>2</xdr:col>
      <xdr:colOff>9525</xdr:colOff>
      <xdr:row>229</xdr:row>
      <xdr:rowOff>190500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0243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253</xdr:row>
      <xdr:rowOff>47625</xdr:rowOff>
    </xdr:from>
    <xdr:to>
      <xdr:col>2</xdr:col>
      <xdr:colOff>9525</xdr:colOff>
      <xdr:row>254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66344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17</v>
      </c>
      <c r="C8" s="15" t="s">
        <v>18</v>
      </c>
      <c r="D8" s="15" t="s">
        <v>19</v>
      </c>
      <c r="E8" s="15" t="s">
        <v>10</v>
      </c>
      <c r="F8" s="15" t="s">
        <v>20</v>
      </c>
      <c r="G8" s="15" t="s">
        <v>21</v>
      </c>
      <c r="H8" s="15" t="s">
        <v>14</v>
      </c>
      <c r="I8" s="16"/>
      <c r="J8" s="17"/>
    </row>
    <row r="9" spans="1:10" ht="14.25" customHeight="1">
      <c r="A9" s="15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22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 t="s">
        <v>38</v>
      </c>
      <c r="E13" s="15" t="s">
        <v>39</v>
      </c>
      <c r="F13" s="15" t="s">
        <v>40</v>
      </c>
      <c r="G13" s="15"/>
      <c r="H13" s="15"/>
      <c r="I13" s="15" t="s">
        <v>41</v>
      </c>
      <c r="J13" s="15" t="s">
        <v>29</v>
      </c>
    </row>
    <row r="14" spans="1:10" ht="14.25" customHeight="1">
      <c r="A14" s="17"/>
      <c r="B14" s="21"/>
      <c r="C14" s="15" t="s">
        <v>42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43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44</v>
      </c>
      <c r="D16" s="15" t="s">
        <v>39</v>
      </c>
      <c r="E16" s="15" t="s">
        <v>45</v>
      </c>
      <c r="F16" s="15" t="s">
        <v>45</v>
      </c>
      <c r="G16" s="15"/>
      <c r="H16" s="15"/>
      <c r="I16" s="15" t="s">
        <v>41</v>
      </c>
      <c r="J16" s="15" t="s">
        <v>29</v>
      </c>
    </row>
    <row r="17" spans="1:10" ht="14.25" customHeight="1">
      <c r="A17" s="17"/>
      <c r="B17" s="21"/>
      <c r="C17" s="15" t="s">
        <v>46</v>
      </c>
      <c r="D17" s="15" t="s">
        <v>47</v>
      </c>
      <c r="E17" s="15" t="s">
        <v>45</v>
      </c>
      <c r="F17" s="15" t="s">
        <v>39</v>
      </c>
      <c r="G17" s="15"/>
      <c r="H17" s="15"/>
      <c r="I17" s="15" t="s">
        <v>41</v>
      </c>
      <c r="J17" s="15" t="s">
        <v>22</v>
      </c>
    </row>
    <row r="18" spans="1:10" ht="14.25" customHeight="1">
      <c r="A18" s="17"/>
      <c r="B18" s="21"/>
      <c r="C18" s="15" t="s">
        <v>48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49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50</v>
      </c>
      <c r="C21" s="15" t="s">
        <v>51</v>
      </c>
      <c r="D21" s="15" t="s">
        <v>52</v>
      </c>
      <c r="E21" s="15" t="s">
        <v>14</v>
      </c>
      <c r="F21" s="15" t="s">
        <v>53</v>
      </c>
      <c r="G21" s="15" t="s">
        <v>54</v>
      </c>
      <c r="H21" s="15" t="s">
        <v>10</v>
      </c>
      <c r="I21" s="16"/>
      <c r="J21" s="17"/>
    </row>
    <row r="22" spans="1:10" ht="14.25" customHeight="1">
      <c r="A22" s="15" t="s">
        <v>14</v>
      </c>
      <c r="B22" s="15" t="s">
        <v>55</v>
      </c>
      <c r="C22" s="15" t="s">
        <v>56</v>
      </c>
      <c r="D22" s="15" t="s">
        <v>13</v>
      </c>
      <c r="E22" s="15" t="s">
        <v>26</v>
      </c>
      <c r="F22" s="15" t="s">
        <v>27</v>
      </c>
      <c r="G22" s="15" t="s">
        <v>57</v>
      </c>
      <c r="H22" s="15" t="s">
        <v>22</v>
      </c>
      <c r="I22" s="16"/>
      <c r="J22" s="17"/>
    </row>
    <row r="23" spans="1:10" ht="14.25" customHeight="1">
      <c r="A23" s="15" t="s">
        <v>22</v>
      </c>
      <c r="B23" s="15" t="s">
        <v>58</v>
      </c>
      <c r="C23" s="15" t="s">
        <v>59</v>
      </c>
      <c r="D23" s="15" t="s">
        <v>60</v>
      </c>
      <c r="E23" s="15" t="s">
        <v>10</v>
      </c>
      <c r="F23" s="15" t="s">
        <v>61</v>
      </c>
      <c r="G23" s="15" t="s">
        <v>62</v>
      </c>
      <c r="H23" s="15" t="s">
        <v>14</v>
      </c>
      <c r="I23" s="16"/>
      <c r="J23" s="17"/>
    </row>
    <row r="24" spans="1:10" ht="14.25" customHeight="1">
      <c r="A24" s="15" t="s">
        <v>29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 t="s">
        <v>63</v>
      </c>
      <c r="E27" s="15" t="s">
        <v>64</v>
      </c>
      <c r="F27" s="15" t="s">
        <v>39</v>
      </c>
      <c r="G27" s="15" t="s">
        <v>47</v>
      </c>
      <c r="H27" s="15"/>
      <c r="I27" s="15" t="s">
        <v>65</v>
      </c>
      <c r="J27" s="15" t="s">
        <v>29</v>
      </c>
    </row>
    <row r="28" spans="1:10" ht="14.25" customHeight="1">
      <c r="A28" s="17"/>
      <c r="B28" s="21"/>
      <c r="C28" s="15" t="s">
        <v>42</v>
      </c>
      <c r="D28" s="15"/>
      <c r="E28" s="15"/>
      <c r="F28" s="15"/>
      <c r="G28" s="15"/>
      <c r="H28" s="15"/>
      <c r="I28" s="15"/>
      <c r="J28" s="15" t="s">
        <v>22</v>
      </c>
    </row>
    <row r="29" spans="1:10" ht="14.25" customHeight="1">
      <c r="A29" s="17"/>
      <c r="B29" s="21"/>
      <c r="C29" s="15" t="s">
        <v>43</v>
      </c>
      <c r="D29" s="15"/>
      <c r="E29" s="15"/>
      <c r="F29" s="15"/>
      <c r="G29" s="15"/>
      <c r="H29" s="15"/>
      <c r="I29" s="15"/>
      <c r="J29" s="15" t="s">
        <v>14</v>
      </c>
    </row>
    <row r="30" spans="1:10" ht="14.25" customHeight="1">
      <c r="A30" s="17"/>
      <c r="B30" s="21"/>
      <c r="C30" s="15" t="s">
        <v>44</v>
      </c>
      <c r="D30" s="15" t="s">
        <v>66</v>
      </c>
      <c r="E30" s="15" t="s">
        <v>67</v>
      </c>
      <c r="F30" s="15" t="s">
        <v>63</v>
      </c>
      <c r="G30" s="15"/>
      <c r="H30" s="15"/>
      <c r="I30" s="15" t="s">
        <v>68</v>
      </c>
      <c r="J30" s="15" t="s">
        <v>29</v>
      </c>
    </row>
    <row r="31" spans="1:10" ht="14.25" customHeight="1">
      <c r="A31" s="17"/>
      <c r="B31" s="21"/>
      <c r="C31" s="15" t="s">
        <v>46</v>
      </c>
      <c r="D31" s="15" t="s">
        <v>69</v>
      </c>
      <c r="E31" s="15" t="s">
        <v>39</v>
      </c>
      <c r="F31" s="15" t="s">
        <v>70</v>
      </c>
      <c r="G31" s="15"/>
      <c r="H31" s="15"/>
      <c r="I31" s="15" t="s">
        <v>41</v>
      </c>
      <c r="J31" s="15" t="s">
        <v>22</v>
      </c>
    </row>
    <row r="32" spans="1:10" ht="14.25" customHeight="1">
      <c r="A32" s="17"/>
      <c r="B32" s="21"/>
      <c r="C32" s="15" t="s">
        <v>48</v>
      </c>
      <c r="D32" s="15"/>
      <c r="E32" s="15"/>
      <c r="F32" s="15"/>
      <c r="G32" s="15"/>
      <c r="H32" s="15"/>
      <c r="I32" s="15"/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71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72</v>
      </c>
      <c r="C35" s="15" t="s">
        <v>73</v>
      </c>
      <c r="D35" s="15" t="s">
        <v>13</v>
      </c>
      <c r="E35" s="15" t="s">
        <v>14</v>
      </c>
      <c r="F35" s="15" t="s">
        <v>53</v>
      </c>
      <c r="G35" s="15" t="s">
        <v>74</v>
      </c>
      <c r="H35" s="15" t="s">
        <v>10</v>
      </c>
      <c r="I35" s="16"/>
      <c r="J35" s="17"/>
    </row>
    <row r="36" spans="1:10" ht="14.25" customHeight="1">
      <c r="A36" s="15" t="s">
        <v>14</v>
      </c>
      <c r="B36" s="15" t="s">
        <v>75</v>
      </c>
      <c r="C36" s="15" t="s">
        <v>76</v>
      </c>
      <c r="D36" s="15" t="s">
        <v>25</v>
      </c>
      <c r="E36" s="15" t="s">
        <v>10</v>
      </c>
      <c r="F36" s="15" t="s">
        <v>77</v>
      </c>
      <c r="G36" s="15" t="s">
        <v>78</v>
      </c>
      <c r="H36" s="15" t="s">
        <v>14</v>
      </c>
      <c r="I36" s="16"/>
      <c r="J36" s="17"/>
    </row>
    <row r="37" spans="1:10" ht="14.25" customHeight="1">
      <c r="A37" s="15" t="s">
        <v>22</v>
      </c>
      <c r="B37" s="15" t="s">
        <v>79</v>
      </c>
      <c r="C37" s="15" t="s">
        <v>80</v>
      </c>
      <c r="D37" s="15" t="s">
        <v>52</v>
      </c>
      <c r="E37" s="15" t="s">
        <v>26</v>
      </c>
      <c r="F37" s="15" t="s">
        <v>81</v>
      </c>
      <c r="G37" s="15" t="s">
        <v>82</v>
      </c>
      <c r="H37" s="15" t="s">
        <v>22</v>
      </c>
      <c r="I37" s="16"/>
      <c r="J37" s="17"/>
    </row>
    <row r="38" spans="1:10" ht="14.25" customHeight="1">
      <c r="A38" s="15" t="s">
        <v>29</v>
      </c>
      <c r="B38" s="15"/>
      <c r="C38" s="15"/>
      <c r="D38" s="15"/>
      <c r="E38" s="15"/>
      <c r="F38" s="15"/>
      <c r="G38" s="15"/>
      <c r="H38" s="15"/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30</v>
      </c>
      <c r="E40" s="15" t="s">
        <v>31</v>
      </c>
      <c r="F40" s="15" t="s">
        <v>32</v>
      </c>
      <c r="G40" s="15" t="s">
        <v>33</v>
      </c>
      <c r="H40" s="15" t="s">
        <v>34</v>
      </c>
      <c r="I40" s="15" t="s">
        <v>35</v>
      </c>
      <c r="J40" s="15" t="s">
        <v>36</v>
      </c>
    </row>
    <row r="41" spans="1:10" ht="14.25" customHeight="1">
      <c r="A41" s="17"/>
      <c r="B41" s="21"/>
      <c r="C41" s="15" t="s">
        <v>37</v>
      </c>
      <c r="D41" s="15" t="s">
        <v>38</v>
      </c>
      <c r="E41" s="15" t="s">
        <v>83</v>
      </c>
      <c r="F41" s="15" t="s">
        <v>84</v>
      </c>
      <c r="G41" s="15"/>
      <c r="H41" s="15"/>
      <c r="I41" s="15" t="s">
        <v>41</v>
      </c>
      <c r="J41" s="15" t="s">
        <v>29</v>
      </c>
    </row>
    <row r="42" spans="1:10" ht="14.25" customHeight="1">
      <c r="A42" s="17"/>
      <c r="B42" s="21"/>
      <c r="C42" s="15" t="s">
        <v>42</v>
      </c>
      <c r="D42" s="15"/>
      <c r="E42" s="15"/>
      <c r="F42" s="15"/>
      <c r="G42" s="15"/>
      <c r="H42" s="15"/>
      <c r="I42" s="15"/>
      <c r="J42" s="15" t="s">
        <v>22</v>
      </c>
    </row>
    <row r="43" spans="1:10" ht="14.25" customHeight="1">
      <c r="A43" s="17"/>
      <c r="B43" s="21"/>
      <c r="C43" s="15" t="s">
        <v>43</v>
      </c>
      <c r="D43" s="15"/>
      <c r="E43" s="15"/>
      <c r="F43" s="15"/>
      <c r="G43" s="15"/>
      <c r="H43" s="15"/>
      <c r="I43" s="15"/>
      <c r="J43" s="15" t="s">
        <v>14</v>
      </c>
    </row>
    <row r="44" spans="1:10" ht="14.25" customHeight="1">
      <c r="A44" s="17"/>
      <c r="B44" s="21"/>
      <c r="C44" s="15" t="s">
        <v>44</v>
      </c>
      <c r="D44" s="15" t="s">
        <v>85</v>
      </c>
      <c r="E44" s="15" t="s">
        <v>69</v>
      </c>
      <c r="F44" s="15" t="s">
        <v>86</v>
      </c>
      <c r="G44" s="15" t="s">
        <v>39</v>
      </c>
      <c r="H44" s="15"/>
      <c r="I44" s="15" t="s">
        <v>65</v>
      </c>
      <c r="J44" s="15" t="s">
        <v>29</v>
      </c>
    </row>
    <row r="45" spans="1:10" ht="14.25" customHeight="1">
      <c r="A45" s="17"/>
      <c r="B45" s="21"/>
      <c r="C45" s="15" t="s">
        <v>46</v>
      </c>
      <c r="D45" s="15" t="s">
        <v>84</v>
      </c>
      <c r="E45" s="15" t="s">
        <v>85</v>
      </c>
      <c r="F45" s="15" t="s">
        <v>84</v>
      </c>
      <c r="G45" s="15" t="s">
        <v>64</v>
      </c>
      <c r="H45" s="15"/>
      <c r="I45" s="15" t="s">
        <v>65</v>
      </c>
      <c r="J45" s="15" t="s">
        <v>22</v>
      </c>
    </row>
    <row r="46" spans="1:10" ht="14.25" customHeight="1">
      <c r="A46" s="17"/>
      <c r="B46" s="21"/>
      <c r="C46" s="15" t="s">
        <v>48</v>
      </c>
      <c r="D46" s="15"/>
      <c r="E46" s="15"/>
      <c r="F46" s="15"/>
      <c r="G46" s="15"/>
      <c r="H46" s="15"/>
      <c r="I46" s="15"/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3</v>
      </c>
      <c r="C48" s="15" t="s">
        <v>87</v>
      </c>
      <c r="D48" s="15" t="s">
        <v>5</v>
      </c>
      <c r="E48" s="15" t="s">
        <v>6</v>
      </c>
      <c r="F48" s="15" t="s">
        <v>7</v>
      </c>
      <c r="G48" s="15" t="s">
        <v>8</v>
      </c>
      <c r="H48" s="15" t="s">
        <v>9</v>
      </c>
      <c r="I48" s="16"/>
      <c r="J48" s="17"/>
    </row>
    <row r="49" spans="1:10" ht="14.25" customHeight="1">
      <c r="A49" s="15" t="s">
        <v>10</v>
      </c>
      <c r="B49" s="15" t="s">
        <v>88</v>
      </c>
      <c r="C49" s="15" t="s">
        <v>89</v>
      </c>
      <c r="D49" s="15" t="s">
        <v>52</v>
      </c>
      <c r="E49" s="15"/>
      <c r="F49" s="15"/>
      <c r="G49" s="15"/>
      <c r="H49" s="15"/>
      <c r="I49" s="16"/>
      <c r="J49" s="17"/>
    </row>
    <row r="50" spans="1:10" ht="14.25" customHeight="1">
      <c r="A50" s="15" t="s">
        <v>14</v>
      </c>
      <c r="B50" s="15" t="s">
        <v>90</v>
      </c>
      <c r="C50" s="15" t="s">
        <v>91</v>
      </c>
      <c r="D50" s="15" t="s">
        <v>13</v>
      </c>
      <c r="E50" s="15" t="s">
        <v>10</v>
      </c>
      <c r="F50" s="15" t="s">
        <v>41</v>
      </c>
      <c r="G50" s="15" t="s">
        <v>92</v>
      </c>
      <c r="H50" s="15" t="s">
        <v>10</v>
      </c>
      <c r="I50" s="16"/>
      <c r="J50" s="17"/>
    </row>
    <row r="51" spans="1:10" ht="14.25" customHeight="1">
      <c r="A51" s="15" t="s">
        <v>22</v>
      </c>
      <c r="B51" s="15" t="s">
        <v>93</v>
      </c>
      <c r="C51" s="15" t="s">
        <v>94</v>
      </c>
      <c r="D51" s="15" t="s">
        <v>95</v>
      </c>
      <c r="E51" s="15"/>
      <c r="F51" s="15"/>
      <c r="G51" s="15"/>
      <c r="H51" s="15"/>
      <c r="I51" s="16"/>
      <c r="J51" s="17"/>
    </row>
    <row r="52" spans="1:10" ht="14.25" customHeight="1">
      <c r="A52" s="15" t="s">
        <v>29</v>
      </c>
      <c r="B52" s="15" t="s">
        <v>96</v>
      </c>
      <c r="C52" s="15" t="s">
        <v>97</v>
      </c>
      <c r="D52" s="15" t="s">
        <v>13</v>
      </c>
      <c r="E52" s="15" t="s">
        <v>26</v>
      </c>
      <c r="F52" s="15" t="s">
        <v>68</v>
      </c>
      <c r="G52" s="15" t="s">
        <v>98</v>
      </c>
      <c r="H52" s="15" t="s">
        <v>14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30</v>
      </c>
      <c r="E54" s="15" t="s">
        <v>31</v>
      </c>
      <c r="F54" s="15" t="s">
        <v>32</v>
      </c>
      <c r="G54" s="15" t="s">
        <v>33</v>
      </c>
      <c r="H54" s="15" t="s">
        <v>34</v>
      </c>
      <c r="I54" s="15" t="s">
        <v>35</v>
      </c>
      <c r="J54" s="15" t="s">
        <v>36</v>
      </c>
    </row>
    <row r="55" spans="1:10" ht="14.25" customHeight="1">
      <c r="A55" s="17"/>
      <c r="B55" s="21"/>
      <c r="C55" s="15" t="s">
        <v>37</v>
      </c>
      <c r="D55" s="15"/>
      <c r="E55" s="15"/>
      <c r="F55" s="15"/>
      <c r="G55" s="15"/>
      <c r="H55" s="15"/>
      <c r="I55" s="15"/>
      <c r="J55" s="15" t="s">
        <v>29</v>
      </c>
    </row>
    <row r="56" spans="1:10" ht="14.25" customHeight="1">
      <c r="A56" s="17"/>
      <c r="B56" s="21"/>
      <c r="C56" s="15" t="s">
        <v>42</v>
      </c>
      <c r="D56" s="15" t="s">
        <v>47</v>
      </c>
      <c r="E56" s="15" t="s">
        <v>64</v>
      </c>
      <c r="F56" s="15" t="s">
        <v>70</v>
      </c>
      <c r="G56" s="15"/>
      <c r="H56" s="15"/>
      <c r="I56" s="15" t="s">
        <v>41</v>
      </c>
      <c r="J56" s="15" t="s">
        <v>22</v>
      </c>
    </row>
    <row r="57" spans="1:10" ht="14.25" customHeight="1">
      <c r="A57" s="17"/>
      <c r="B57" s="21"/>
      <c r="C57" s="15" t="s">
        <v>43</v>
      </c>
      <c r="D57" s="15"/>
      <c r="E57" s="15"/>
      <c r="F57" s="15"/>
      <c r="G57" s="15"/>
      <c r="H57" s="15"/>
      <c r="I57" s="15"/>
      <c r="J57" s="15" t="s">
        <v>14</v>
      </c>
    </row>
    <row r="58" spans="1:10" ht="14.25" customHeight="1">
      <c r="A58" s="17"/>
      <c r="B58" s="21"/>
      <c r="C58" s="15" t="s">
        <v>44</v>
      </c>
      <c r="D58" s="15"/>
      <c r="E58" s="15"/>
      <c r="F58" s="15"/>
      <c r="G58" s="15"/>
      <c r="H58" s="15"/>
      <c r="I58" s="15"/>
      <c r="J58" s="15" t="s">
        <v>29</v>
      </c>
    </row>
    <row r="59" spans="1:10" ht="14.25" customHeight="1">
      <c r="A59" s="17"/>
      <c r="B59" s="21"/>
      <c r="C59" s="15" t="s">
        <v>46</v>
      </c>
      <c r="D59" s="15"/>
      <c r="E59" s="15"/>
      <c r="F59" s="15"/>
      <c r="G59" s="15"/>
      <c r="H59" s="15"/>
      <c r="I59" s="15"/>
      <c r="J59" s="15" t="s">
        <v>22</v>
      </c>
    </row>
    <row r="60" spans="1:10" ht="14.25" customHeight="1">
      <c r="A60" s="17"/>
      <c r="B60" s="21"/>
      <c r="C60" s="15" t="s">
        <v>48</v>
      </c>
      <c r="D60" s="15"/>
      <c r="E60" s="15"/>
      <c r="F60" s="15"/>
      <c r="G60" s="15"/>
      <c r="H60" s="15"/>
      <c r="I60" s="15"/>
      <c r="J60" s="15" t="s">
        <v>10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3</v>
      </c>
      <c r="C62" s="15" t="s">
        <v>99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6"/>
      <c r="J62" s="17"/>
    </row>
    <row r="63" spans="1:10" ht="14.25" customHeight="1">
      <c r="A63" s="15" t="s">
        <v>10</v>
      </c>
      <c r="B63" s="15" t="s">
        <v>100</v>
      </c>
      <c r="C63" s="15" t="s">
        <v>101</v>
      </c>
      <c r="D63" s="15" t="s">
        <v>95</v>
      </c>
      <c r="E63" s="15" t="s">
        <v>10</v>
      </c>
      <c r="F63" s="15" t="s">
        <v>41</v>
      </c>
      <c r="G63" s="15" t="s">
        <v>102</v>
      </c>
      <c r="H63" s="15" t="s">
        <v>10</v>
      </c>
      <c r="I63" s="16"/>
      <c r="J63" s="17"/>
    </row>
    <row r="64" spans="1:10" ht="14.25" customHeight="1">
      <c r="A64" s="15" t="s">
        <v>14</v>
      </c>
      <c r="B64" s="15" t="s">
        <v>58</v>
      </c>
      <c r="C64" s="15" t="s">
        <v>103</v>
      </c>
      <c r="D64" s="15" t="s">
        <v>104</v>
      </c>
      <c r="E64" s="15"/>
      <c r="F64" s="15"/>
      <c r="G64" s="15"/>
      <c r="H64" s="15"/>
      <c r="I64" s="16"/>
      <c r="J64" s="17"/>
    </row>
    <row r="65" spans="1:10" ht="14.25" customHeight="1">
      <c r="A65" s="15" t="s">
        <v>22</v>
      </c>
      <c r="B65" s="15" t="s">
        <v>93</v>
      </c>
      <c r="C65" s="15" t="s">
        <v>105</v>
      </c>
      <c r="D65" s="15" t="s">
        <v>13</v>
      </c>
      <c r="E65" s="15"/>
      <c r="F65" s="15"/>
      <c r="G65" s="15"/>
      <c r="H65" s="15"/>
      <c r="I65" s="16"/>
      <c r="J65" s="17"/>
    </row>
    <row r="66" spans="1:10" ht="14.25" customHeight="1">
      <c r="A66" s="15" t="s">
        <v>29</v>
      </c>
      <c r="B66" s="15" t="s">
        <v>106</v>
      </c>
      <c r="C66" s="15" t="s">
        <v>107</v>
      </c>
      <c r="D66" s="15" t="s">
        <v>13</v>
      </c>
      <c r="E66" s="15" t="s">
        <v>26</v>
      </c>
      <c r="F66" s="15" t="s">
        <v>68</v>
      </c>
      <c r="G66" s="15" t="s">
        <v>108</v>
      </c>
      <c r="H66" s="15" t="s">
        <v>14</v>
      </c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30</v>
      </c>
      <c r="E68" s="15" t="s">
        <v>31</v>
      </c>
      <c r="F68" s="15" t="s">
        <v>32</v>
      </c>
      <c r="G68" s="15" t="s">
        <v>33</v>
      </c>
      <c r="H68" s="15" t="s">
        <v>34</v>
      </c>
      <c r="I68" s="15" t="s">
        <v>35</v>
      </c>
      <c r="J68" s="15" t="s">
        <v>36</v>
      </c>
    </row>
    <row r="69" spans="1:10" ht="14.25" customHeight="1">
      <c r="A69" s="17"/>
      <c r="B69" s="21"/>
      <c r="C69" s="15" t="s">
        <v>37</v>
      </c>
      <c r="D69" s="15"/>
      <c r="E69" s="15"/>
      <c r="F69" s="15"/>
      <c r="G69" s="15"/>
      <c r="H69" s="15"/>
      <c r="I69" s="15"/>
      <c r="J69" s="15" t="s">
        <v>29</v>
      </c>
    </row>
    <row r="70" spans="1:10" ht="14.25" customHeight="1">
      <c r="A70" s="17"/>
      <c r="B70" s="21"/>
      <c r="C70" s="15" t="s">
        <v>42</v>
      </c>
      <c r="D70" s="15"/>
      <c r="E70" s="15"/>
      <c r="F70" s="15"/>
      <c r="G70" s="15"/>
      <c r="H70" s="15"/>
      <c r="I70" s="15"/>
      <c r="J70" s="15" t="s">
        <v>22</v>
      </c>
    </row>
    <row r="71" spans="1:10" ht="14.25" customHeight="1">
      <c r="A71" s="17"/>
      <c r="B71" s="21"/>
      <c r="C71" s="15" t="s">
        <v>43</v>
      </c>
      <c r="D71" s="15" t="s">
        <v>70</v>
      </c>
      <c r="E71" s="15" t="s">
        <v>39</v>
      </c>
      <c r="F71" s="15" t="s">
        <v>47</v>
      </c>
      <c r="G71" s="15"/>
      <c r="H71" s="15"/>
      <c r="I71" s="15" t="s">
        <v>41</v>
      </c>
      <c r="J71" s="15" t="s">
        <v>14</v>
      </c>
    </row>
    <row r="72" spans="1:10" ht="14.25" customHeight="1">
      <c r="A72" s="17"/>
      <c r="B72" s="21"/>
      <c r="C72" s="15" t="s">
        <v>44</v>
      </c>
      <c r="D72" s="15"/>
      <c r="E72" s="15"/>
      <c r="F72" s="15"/>
      <c r="G72" s="15"/>
      <c r="H72" s="15"/>
      <c r="I72" s="15"/>
      <c r="J72" s="15" t="s">
        <v>29</v>
      </c>
    </row>
    <row r="73" spans="1:10" ht="14.25" customHeight="1">
      <c r="A73" s="17"/>
      <c r="B73" s="21"/>
      <c r="C73" s="15" t="s">
        <v>46</v>
      </c>
      <c r="D73" s="15"/>
      <c r="E73" s="15"/>
      <c r="F73" s="15"/>
      <c r="G73" s="15"/>
      <c r="H73" s="15"/>
      <c r="I73" s="15"/>
      <c r="J73" s="15" t="s">
        <v>22</v>
      </c>
    </row>
    <row r="74" spans="1:10" ht="14.25" customHeight="1">
      <c r="A74" s="17"/>
      <c r="B74" s="21"/>
      <c r="C74" s="15" t="s">
        <v>48</v>
      </c>
      <c r="D74" s="15"/>
      <c r="E74" s="15"/>
      <c r="F74" s="15"/>
      <c r="G74" s="15"/>
      <c r="H74" s="15"/>
      <c r="I74" s="15"/>
      <c r="J74" s="15" t="s">
        <v>10</v>
      </c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  <row r="76" spans="1:10" ht="14.25" customHeight="1">
      <c r="A76" s="15"/>
      <c r="B76" s="15" t="s">
        <v>3</v>
      </c>
      <c r="C76" s="15" t="s">
        <v>109</v>
      </c>
      <c r="D76" s="15" t="s">
        <v>5</v>
      </c>
      <c r="E76" s="15" t="s">
        <v>6</v>
      </c>
      <c r="F76" s="15" t="s">
        <v>7</v>
      </c>
      <c r="G76" s="15" t="s">
        <v>8</v>
      </c>
      <c r="H76" s="15" t="s">
        <v>9</v>
      </c>
      <c r="I76" s="16"/>
      <c r="J76" s="17"/>
    </row>
    <row r="77" spans="1:10" ht="14.25" customHeight="1">
      <c r="A77" s="15" t="s">
        <v>10</v>
      </c>
      <c r="B77" s="15" t="s">
        <v>110</v>
      </c>
      <c r="C77" s="15" t="s">
        <v>111</v>
      </c>
      <c r="D77" s="15" t="s">
        <v>112</v>
      </c>
      <c r="E77" s="15" t="s">
        <v>22</v>
      </c>
      <c r="F77" s="15" t="s">
        <v>113</v>
      </c>
      <c r="G77" s="15" t="s">
        <v>114</v>
      </c>
      <c r="H77" s="15" t="s">
        <v>10</v>
      </c>
      <c r="I77" s="16"/>
      <c r="J77" s="17"/>
    </row>
    <row r="78" spans="1:10" ht="14.25" customHeight="1">
      <c r="A78" s="15" t="s">
        <v>14</v>
      </c>
      <c r="B78" s="15" t="s">
        <v>115</v>
      </c>
      <c r="C78" s="15" t="s">
        <v>116</v>
      </c>
      <c r="D78" s="15" t="s">
        <v>25</v>
      </c>
      <c r="E78" s="15" t="s">
        <v>10</v>
      </c>
      <c r="F78" s="15" t="s">
        <v>117</v>
      </c>
      <c r="G78" s="15" t="s">
        <v>118</v>
      </c>
      <c r="H78" s="15" t="s">
        <v>22</v>
      </c>
      <c r="I78" s="16"/>
      <c r="J78" s="17"/>
    </row>
    <row r="79" spans="1:10" ht="14.25" customHeight="1">
      <c r="A79" s="15" t="s">
        <v>22</v>
      </c>
      <c r="B79" s="15" t="s">
        <v>79</v>
      </c>
      <c r="C79" s="15" t="s">
        <v>119</v>
      </c>
      <c r="D79" s="15" t="s">
        <v>13</v>
      </c>
      <c r="E79" s="15" t="s">
        <v>26</v>
      </c>
      <c r="F79" s="15" t="s">
        <v>120</v>
      </c>
      <c r="G79" s="15" t="s">
        <v>121</v>
      </c>
      <c r="H79" s="15" t="s">
        <v>29</v>
      </c>
      <c r="I79" s="16"/>
      <c r="J79" s="17"/>
    </row>
    <row r="80" spans="1:10" ht="14.25" customHeight="1">
      <c r="A80" s="15" t="s">
        <v>29</v>
      </c>
      <c r="B80" s="15" t="s">
        <v>23</v>
      </c>
      <c r="C80" s="15" t="s">
        <v>122</v>
      </c>
      <c r="D80" s="15" t="s">
        <v>104</v>
      </c>
      <c r="E80" s="15" t="s">
        <v>14</v>
      </c>
      <c r="F80" s="15" t="s">
        <v>123</v>
      </c>
      <c r="G80" s="15" t="s">
        <v>124</v>
      </c>
      <c r="H80" s="15" t="s">
        <v>14</v>
      </c>
      <c r="I80" s="16"/>
      <c r="J80" s="17"/>
    </row>
    <row r="81" spans="1:10" ht="15" customHeight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>
      <c r="A82" s="17"/>
      <c r="B82" s="21"/>
      <c r="C82" s="15"/>
      <c r="D82" s="15" t="s">
        <v>30</v>
      </c>
      <c r="E82" s="15" t="s">
        <v>31</v>
      </c>
      <c r="F82" s="15" t="s">
        <v>32</v>
      </c>
      <c r="G82" s="15" t="s">
        <v>33</v>
      </c>
      <c r="H82" s="15" t="s">
        <v>34</v>
      </c>
      <c r="I82" s="15" t="s">
        <v>35</v>
      </c>
      <c r="J82" s="15" t="s">
        <v>36</v>
      </c>
    </row>
    <row r="83" spans="1:10" ht="14.25" customHeight="1">
      <c r="A83" s="17"/>
      <c r="B83" s="21"/>
      <c r="C83" s="15" t="s">
        <v>37</v>
      </c>
      <c r="D83" s="15" t="s">
        <v>45</v>
      </c>
      <c r="E83" s="15" t="s">
        <v>38</v>
      </c>
      <c r="F83" s="15" t="s">
        <v>45</v>
      </c>
      <c r="G83" s="15"/>
      <c r="H83" s="15"/>
      <c r="I83" s="15" t="s">
        <v>41</v>
      </c>
      <c r="J83" s="15" t="s">
        <v>29</v>
      </c>
    </row>
    <row r="84" spans="1:10" ht="14.25" customHeight="1">
      <c r="A84" s="17"/>
      <c r="B84" s="21"/>
      <c r="C84" s="15" t="s">
        <v>42</v>
      </c>
      <c r="D84" s="15" t="s">
        <v>125</v>
      </c>
      <c r="E84" s="15" t="s">
        <v>67</v>
      </c>
      <c r="F84" s="15" t="s">
        <v>126</v>
      </c>
      <c r="G84" s="15"/>
      <c r="H84" s="15"/>
      <c r="I84" s="15" t="s">
        <v>68</v>
      </c>
      <c r="J84" s="15" t="s">
        <v>22</v>
      </c>
    </row>
    <row r="85" spans="1:10" ht="14.25" customHeight="1">
      <c r="A85" s="17"/>
      <c r="B85" s="21"/>
      <c r="C85" s="15" t="s">
        <v>43</v>
      </c>
      <c r="D85" s="15" t="s">
        <v>39</v>
      </c>
      <c r="E85" s="15" t="s">
        <v>47</v>
      </c>
      <c r="F85" s="15" t="s">
        <v>83</v>
      </c>
      <c r="G85" s="15"/>
      <c r="H85" s="15"/>
      <c r="I85" s="15" t="s">
        <v>41</v>
      </c>
      <c r="J85" s="15" t="s">
        <v>14</v>
      </c>
    </row>
    <row r="86" spans="1:10" ht="14.25" customHeight="1">
      <c r="A86" s="17"/>
      <c r="B86" s="21"/>
      <c r="C86" s="15" t="s">
        <v>44</v>
      </c>
      <c r="D86" s="15" t="s">
        <v>84</v>
      </c>
      <c r="E86" s="15" t="s">
        <v>85</v>
      </c>
      <c r="F86" s="15" t="s">
        <v>127</v>
      </c>
      <c r="G86" s="15" t="s">
        <v>84</v>
      </c>
      <c r="H86" s="15" t="s">
        <v>83</v>
      </c>
      <c r="I86" s="15" t="s">
        <v>128</v>
      </c>
      <c r="J86" s="15" t="s">
        <v>29</v>
      </c>
    </row>
    <row r="87" spans="1:10" ht="14.25" customHeight="1">
      <c r="A87" s="17"/>
      <c r="B87" s="21"/>
      <c r="C87" s="15" t="s">
        <v>46</v>
      </c>
      <c r="D87" s="15" t="s">
        <v>38</v>
      </c>
      <c r="E87" s="15" t="s">
        <v>39</v>
      </c>
      <c r="F87" s="15" t="s">
        <v>45</v>
      </c>
      <c r="G87" s="15"/>
      <c r="H87" s="15"/>
      <c r="I87" s="15" t="s">
        <v>41</v>
      </c>
      <c r="J87" s="15" t="s">
        <v>22</v>
      </c>
    </row>
    <row r="88" spans="1:10" ht="14.25" customHeight="1">
      <c r="A88" s="17"/>
      <c r="B88" s="21"/>
      <c r="C88" s="15" t="s">
        <v>48</v>
      </c>
      <c r="D88" s="15" t="s">
        <v>125</v>
      </c>
      <c r="E88" s="15" t="s">
        <v>127</v>
      </c>
      <c r="F88" s="15" t="s">
        <v>66</v>
      </c>
      <c r="G88" s="15"/>
      <c r="H88" s="15"/>
      <c r="I88" s="15" t="s">
        <v>68</v>
      </c>
      <c r="J88" s="15" t="s">
        <v>10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0</v>
      </c>
      <c r="C2" s="3"/>
      <c r="D2" s="3"/>
      <c r="E2" s="4"/>
      <c r="F2" s="5"/>
      <c r="G2" s="6"/>
    </row>
    <row r="3" spans="1:7" ht="15" customHeight="1">
      <c r="A3" s="1"/>
      <c r="B3" s="8" t="s">
        <v>395</v>
      </c>
      <c r="C3" s="7"/>
      <c r="D3" s="7"/>
      <c r="E3" s="9"/>
      <c r="F3" s="5"/>
      <c r="G3" s="6"/>
    </row>
    <row r="4" spans="1:7" ht="15" customHeight="1">
      <c r="A4" s="1"/>
      <c r="B4" s="10" t="s">
        <v>2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4"/>
      <c r="F5" s="6"/>
      <c r="G5" s="6"/>
    </row>
    <row r="6" spans="1:7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</row>
    <row r="7" spans="1:7" ht="13.5" customHeight="1">
      <c r="A7" s="25" t="s">
        <v>10</v>
      </c>
      <c r="B7" s="25" t="s">
        <v>165</v>
      </c>
      <c r="C7" s="25" t="s">
        <v>265</v>
      </c>
      <c r="D7" s="25" t="s">
        <v>95</v>
      </c>
      <c r="E7" s="27" t="s">
        <v>265</v>
      </c>
      <c r="F7" s="6"/>
      <c r="G7" s="6"/>
    </row>
    <row r="8" spans="1:7" ht="13.5" customHeight="1">
      <c r="A8" s="25" t="s">
        <v>14</v>
      </c>
      <c r="B8" s="25"/>
      <c r="C8" s="25"/>
      <c r="D8" s="25"/>
      <c r="E8" s="29"/>
      <c r="F8" s="30" t="s">
        <v>265</v>
      </c>
      <c r="G8" s="5"/>
    </row>
    <row r="9" spans="1:7" ht="13.5" customHeight="1">
      <c r="A9" s="25" t="s">
        <v>22</v>
      </c>
      <c r="B9" s="25"/>
      <c r="C9" s="25"/>
      <c r="D9" s="25"/>
      <c r="E9" s="30" t="s">
        <v>286</v>
      </c>
      <c r="F9" s="29" t="s">
        <v>396</v>
      </c>
      <c r="G9" s="5"/>
    </row>
    <row r="10" spans="1:7" ht="13.5" customHeight="1">
      <c r="A10" s="25" t="s">
        <v>29</v>
      </c>
      <c r="B10" s="25" t="s">
        <v>161</v>
      </c>
      <c r="C10" s="25" t="s">
        <v>286</v>
      </c>
      <c r="D10" s="25" t="s">
        <v>13</v>
      </c>
      <c r="E10" s="31"/>
      <c r="F10" s="6"/>
      <c r="G10" s="106"/>
    </row>
    <row r="11" spans="1:7" ht="13.5" customHeight="1">
      <c r="A11" s="39"/>
      <c r="B11" s="39"/>
      <c r="C11" s="39"/>
      <c r="D11" s="39"/>
      <c r="E11" s="40"/>
      <c r="F11" s="23"/>
      <c r="G11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397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202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398</v>
      </c>
      <c r="C7" s="15" t="s">
        <v>399</v>
      </c>
      <c r="D7" s="15" t="s">
        <v>25</v>
      </c>
      <c r="E7" s="15" t="s">
        <v>10</v>
      </c>
      <c r="F7" s="15"/>
      <c r="G7" s="15"/>
      <c r="H7" s="15" t="s">
        <v>14</v>
      </c>
      <c r="I7" s="16"/>
      <c r="J7" s="17"/>
    </row>
    <row r="8" spans="1:10" ht="14.25" customHeight="1">
      <c r="A8" s="15" t="s">
        <v>14</v>
      </c>
      <c r="B8" s="15" t="s">
        <v>400</v>
      </c>
      <c r="C8" s="15" t="s">
        <v>401</v>
      </c>
      <c r="D8" s="15" t="s">
        <v>112</v>
      </c>
      <c r="E8" s="15" t="s">
        <v>14</v>
      </c>
      <c r="F8" s="15"/>
      <c r="G8" s="15"/>
      <c r="H8" s="15" t="s">
        <v>10</v>
      </c>
      <c r="I8" s="16"/>
      <c r="J8" s="17"/>
    </row>
    <row r="9" spans="1:10" ht="14.25" customHeight="1">
      <c r="A9" s="15" t="s">
        <v>22</v>
      </c>
      <c r="B9" s="15" t="s">
        <v>402</v>
      </c>
      <c r="C9" s="15" t="s">
        <v>403</v>
      </c>
      <c r="D9" s="15" t="s">
        <v>13</v>
      </c>
      <c r="E9" s="15" t="s">
        <v>26</v>
      </c>
      <c r="F9" s="15"/>
      <c r="G9" s="15"/>
      <c r="H9" s="15" t="s">
        <v>22</v>
      </c>
      <c r="I9" s="16"/>
      <c r="J9" s="17"/>
    </row>
    <row r="10" spans="1:10" ht="15" customHeight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>
      <c r="A11" s="17"/>
      <c r="B11" s="21"/>
      <c r="C11" s="15"/>
      <c r="D11" s="15" t="s">
        <v>30</v>
      </c>
      <c r="E11" s="15" t="s">
        <v>31</v>
      </c>
      <c r="F11" s="15" t="s">
        <v>32</v>
      </c>
      <c r="G11" s="15" t="s">
        <v>33</v>
      </c>
      <c r="H11" s="15" t="s">
        <v>34</v>
      </c>
      <c r="I11" s="15" t="s">
        <v>35</v>
      </c>
      <c r="J11" s="15" t="s">
        <v>36</v>
      </c>
    </row>
    <row r="12" spans="1:10" ht="14.25" customHeight="1">
      <c r="A12" s="17"/>
      <c r="B12" s="21"/>
      <c r="C12" s="15" t="s">
        <v>37</v>
      </c>
      <c r="D12" s="15"/>
      <c r="E12" s="15"/>
      <c r="F12" s="15"/>
      <c r="G12" s="15"/>
      <c r="H12" s="15"/>
      <c r="I12" s="15" t="s">
        <v>65</v>
      </c>
      <c r="J12" s="15" t="s">
        <v>14</v>
      </c>
    </row>
    <row r="13" spans="1:10" ht="14.25" customHeight="1">
      <c r="A13" s="17"/>
      <c r="B13" s="21"/>
      <c r="C13" s="15" t="s">
        <v>44</v>
      </c>
      <c r="D13" s="15"/>
      <c r="E13" s="15"/>
      <c r="F13" s="15"/>
      <c r="G13" s="15"/>
      <c r="H13" s="15"/>
      <c r="I13" s="15" t="s">
        <v>41</v>
      </c>
      <c r="J13" s="15" t="s">
        <v>10</v>
      </c>
    </row>
    <row r="14" spans="1:10" ht="14.25" customHeight="1">
      <c r="A14" s="17"/>
      <c r="B14" s="21"/>
      <c r="C14" s="15" t="s">
        <v>46</v>
      </c>
      <c r="D14" s="15"/>
      <c r="E14" s="15"/>
      <c r="F14" s="15"/>
      <c r="G14" s="15"/>
      <c r="H14" s="15"/>
      <c r="I14" s="15" t="s">
        <v>68</v>
      </c>
      <c r="J14" s="15" t="s">
        <v>22</v>
      </c>
    </row>
    <row r="15" spans="1:10" ht="15" customHeight="1">
      <c r="A15" s="6"/>
      <c r="B15" s="6"/>
      <c r="C15" s="24"/>
      <c r="D15" s="24"/>
      <c r="E15" s="24"/>
      <c r="F15" s="24"/>
      <c r="G15" s="24"/>
      <c r="H15" s="24"/>
      <c r="I15" s="107"/>
      <c r="J15" s="38"/>
    </row>
    <row r="16" spans="1:10" ht="14.25" customHeight="1">
      <c r="A16" s="15"/>
      <c r="B16" s="15" t="s">
        <v>3</v>
      </c>
      <c r="C16" s="15" t="s">
        <v>49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6"/>
      <c r="J16" s="17"/>
    </row>
    <row r="17" spans="1:10" ht="14.25" customHeight="1">
      <c r="A17" s="15" t="s">
        <v>10</v>
      </c>
      <c r="B17" s="15" t="s">
        <v>404</v>
      </c>
      <c r="C17" s="15" t="s">
        <v>405</v>
      </c>
      <c r="D17" s="15" t="s">
        <v>13</v>
      </c>
      <c r="E17" s="15" t="s">
        <v>14</v>
      </c>
      <c r="F17" s="15"/>
      <c r="G17" s="15"/>
      <c r="H17" s="15" t="s">
        <v>10</v>
      </c>
      <c r="I17" s="16"/>
      <c r="J17" s="17"/>
    </row>
    <row r="18" spans="1:10" ht="14.25" customHeight="1">
      <c r="A18" s="15" t="s">
        <v>14</v>
      </c>
      <c r="B18" s="15" t="s">
        <v>406</v>
      </c>
      <c r="C18" s="15" t="s">
        <v>407</v>
      </c>
      <c r="D18" s="15" t="s">
        <v>19</v>
      </c>
      <c r="E18" s="15" t="s">
        <v>10</v>
      </c>
      <c r="F18" s="15"/>
      <c r="G18" s="15"/>
      <c r="H18" s="15" t="s">
        <v>14</v>
      </c>
      <c r="I18" s="16"/>
      <c r="J18" s="17"/>
    </row>
    <row r="19" spans="1:10" ht="14.25" customHeight="1">
      <c r="A19" s="15" t="s">
        <v>22</v>
      </c>
      <c r="B19" s="15" t="s">
        <v>408</v>
      </c>
      <c r="C19" s="15" t="s">
        <v>409</v>
      </c>
      <c r="D19" s="15" t="s">
        <v>95</v>
      </c>
      <c r="E19" s="15" t="s">
        <v>26</v>
      </c>
      <c r="F19" s="15"/>
      <c r="G19" s="15"/>
      <c r="H19" s="15" t="s">
        <v>22</v>
      </c>
      <c r="I19" s="16"/>
      <c r="J19" s="17"/>
    </row>
    <row r="20" spans="1:10" ht="15" customHeight="1">
      <c r="A20" s="18"/>
      <c r="B20" s="18"/>
      <c r="C20" s="19"/>
      <c r="D20" s="19"/>
      <c r="E20" s="19"/>
      <c r="F20" s="19"/>
      <c r="G20" s="19"/>
      <c r="H20" s="19"/>
      <c r="I20" s="20"/>
      <c r="J20" s="20"/>
    </row>
    <row r="21" spans="1:10" ht="14.25" customHeight="1">
      <c r="A21" s="17"/>
      <c r="B21" s="21"/>
      <c r="C21" s="15"/>
      <c r="D21" s="15" t="s">
        <v>30</v>
      </c>
      <c r="E21" s="15" t="s">
        <v>31</v>
      </c>
      <c r="F21" s="15" t="s">
        <v>32</v>
      </c>
      <c r="G21" s="15" t="s">
        <v>33</v>
      </c>
      <c r="H21" s="15" t="s">
        <v>34</v>
      </c>
      <c r="I21" s="15" t="s">
        <v>35</v>
      </c>
      <c r="J21" s="15" t="s">
        <v>36</v>
      </c>
    </row>
    <row r="22" spans="1:10" ht="14.25" customHeight="1">
      <c r="A22" s="17"/>
      <c r="B22" s="21"/>
      <c r="C22" s="15" t="s">
        <v>37</v>
      </c>
      <c r="D22" s="15"/>
      <c r="E22" s="15"/>
      <c r="F22" s="15"/>
      <c r="G22" s="15"/>
      <c r="H22" s="15"/>
      <c r="I22" s="15" t="s">
        <v>65</v>
      </c>
      <c r="J22" s="15" t="s">
        <v>14</v>
      </c>
    </row>
    <row r="23" spans="1:10" ht="14.25" customHeight="1">
      <c r="A23" s="17"/>
      <c r="B23" s="21"/>
      <c r="C23" s="15" t="s">
        <v>44</v>
      </c>
      <c r="D23" s="15"/>
      <c r="E23" s="15"/>
      <c r="F23" s="15"/>
      <c r="G23" s="15"/>
      <c r="H23" s="15"/>
      <c r="I23" s="15" t="s">
        <v>65</v>
      </c>
      <c r="J23" s="15" t="s">
        <v>10</v>
      </c>
    </row>
    <row r="24" spans="1:10" ht="14.25" customHeight="1">
      <c r="A24" s="17"/>
      <c r="B24" s="21"/>
      <c r="C24" s="15" t="s">
        <v>46</v>
      </c>
      <c r="D24" s="15"/>
      <c r="E24" s="15"/>
      <c r="F24" s="15"/>
      <c r="G24" s="15"/>
      <c r="H24" s="15"/>
      <c r="I24" s="15" t="s">
        <v>65</v>
      </c>
      <c r="J24" s="15" t="s">
        <v>22</v>
      </c>
    </row>
    <row r="25" spans="1:10" ht="15" customHeight="1">
      <c r="A25" s="6"/>
      <c r="B25" s="6"/>
      <c r="C25" s="24"/>
      <c r="D25" s="24"/>
      <c r="E25" s="24"/>
      <c r="F25" s="24"/>
      <c r="G25" s="24"/>
      <c r="H25" s="24"/>
      <c r="I25" s="107"/>
      <c r="J25" s="3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0</v>
      </c>
      <c r="C2" s="3"/>
      <c r="D2" s="3"/>
      <c r="E2" s="4"/>
      <c r="F2" s="5"/>
      <c r="G2" s="6"/>
    </row>
    <row r="3" spans="1:7" ht="15" customHeight="1">
      <c r="A3" s="1"/>
      <c r="B3" s="8" t="s">
        <v>410</v>
      </c>
      <c r="C3" s="7"/>
      <c r="D3" s="7"/>
      <c r="E3" s="9"/>
      <c r="F3" s="5"/>
      <c r="G3" s="6"/>
    </row>
    <row r="4" spans="1:7" ht="15" customHeight="1">
      <c r="A4" s="1"/>
      <c r="B4" s="10" t="s">
        <v>202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4"/>
      <c r="F5" s="6"/>
      <c r="G5" s="6"/>
    </row>
    <row r="6" spans="1:7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</row>
    <row r="7" spans="1:7" ht="13.5" customHeight="1">
      <c r="A7" s="25" t="s">
        <v>10</v>
      </c>
      <c r="B7" s="25"/>
      <c r="C7" s="25" t="s">
        <v>104</v>
      </c>
      <c r="D7" s="25"/>
      <c r="E7" s="27" t="s">
        <v>104</v>
      </c>
      <c r="F7" s="6"/>
      <c r="G7" s="6"/>
    </row>
    <row r="8" spans="1:7" ht="13.5" customHeight="1">
      <c r="A8" s="25" t="s">
        <v>14</v>
      </c>
      <c r="B8" s="25" t="s">
        <v>165</v>
      </c>
      <c r="C8" s="25" t="s">
        <v>112</v>
      </c>
      <c r="D8" s="25"/>
      <c r="E8" s="29" t="s">
        <v>41</v>
      </c>
      <c r="F8" s="30" t="s">
        <v>104</v>
      </c>
      <c r="G8" s="5"/>
    </row>
    <row r="9" spans="1:7" ht="13.5" customHeight="1">
      <c r="A9" s="25" t="s">
        <v>22</v>
      </c>
      <c r="B9" s="25" t="s">
        <v>161</v>
      </c>
      <c r="C9" s="25" t="s">
        <v>13</v>
      </c>
      <c r="D9" s="25"/>
      <c r="E9" s="30" t="s">
        <v>149</v>
      </c>
      <c r="F9" s="29" t="s">
        <v>41</v>
      </c>
      <c r="G9" s="5"/>
    </row>
    <row r="10" spans="1:7" ht="13.5" customHeight="1">
      <c r="A10" s="25" t="s">
        <v>29</v>
      </c>
      <c r="B10" s="25"/>
      <c r="C10" s="25" t="s">
        <v>149</v>
      </c>
      <c r="D10" s="25"/>
      <c r="E10" s="31" t="s">
        <v>128</v>
      </c>
      <c r="F10" s="6"/>
      <c r="G10" s="106"/>
    </row>
    <row r="11" spans="1:7" ht="13.5" customHeight="1">
      <c r="A11" s="39"/>
      <c r="B11" s="39"/>
      <c r="C11" s="39"/>
      <c r="D11" s="39"/>
      <c r="E11" s="40"/>
      <c r="F11" s="23"/>
      <c r="G11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O2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08"/>
      <c r="C3" s="109"/>
      <c r="D3" s="110"/>
      <c r="E3" s="110"/>
      <c r="F3" s="178" t="s">
        <v>220</v>
      </c>
      <c r="G3" s="178"/>
      <c r="H3" s="179" t="s">
        <v>221</v>
      </c>
      <c r="I3" s="179"/>
      <c r="J3" s="179"/>
      <c r="K3" s="179"/>
      <c r="L3" s="179"/>
      <c r="M3" s="179"/>
      <c r="N3" s="179"/>
    </row>
    <row r="4" spans="2:14" ht="15.75">
      <c r="B4" s="111"/>
      <c r="C4" s="112" t="s">
        <v>222</v>
      </c>
      <c r="D4" s="113"/>
      <c r="E4" s="114"/>
      <c r="F4" s="180" t="s">
        <v>223</v>
      </c>
      <c r="G4" s="180"/>
      <c r="H4" s="181" t="s">
        <v>13</v>
      </c>
      <c r="I4" s="181"/>
      <c r="J4" s="181"/>
      <c r="K4" s="181"/>
      <c r="L4" s="181"/>
      <c r="M4" s="181"/>
      <c r="N4" s="181"/>
    </row>
    <row r="5" spans="2:14" ht="15.75">
      <c r="B5" s="115"/>
      <c r="C5" s="116"/>
      <c r="D5" s="114"/>
      <c r="E5" s="114"/>
      <c r="F5" s="182" t="s">
        <v>225</v>
      </c>
      <c r="G5" s="182"/>
      <c r="H5" s="183" t="s">
        <v>397</v>
      </c>
      <c r="I5" s="183"/>
      <c r="J5" s="183"/>
      <c r="K5" s="183"/>
      <c r="L5" s="183"/>
      <c r="M5" s="183"/>
      <c r="N5" s="183"/>
    </row>
    <row r="6" spans="2:14" ht="20.25">
      <c r="B6" s="117"/>
      <c r="C6" s="48" t="s">
        <v>411</v>
      </c>
      <c r="D6" s="118"/>
      <c r="E6" s="114"/>
      <c r="F6" s="184" t="s">
        <v>412</v>
      </c>
      <c r="G6" s="184"/>
      <c r="H6" s="185">
        <v>44443</v>
      </c>
      <c r="I6" s="185"/>
      <c r="J6" s="185"/>
      <c r="K6" s="119" t="s">
        <v>413</v>
      </c>
      <c r="L6" s="186"/>
      <c r="M6" s="186"/>
      <c r="N6" s="186"/>
    </row>
    <row r="7" spans="2:14" ht="15">
      <c r="B7" s="120"/>
      <c r="C7" s="121"/>
      <c r="D7" s="114"/>
      <c r="E7" s="114"/>
      <c r="F7" s="122"/>
      <c r="G7" s="121"/>
      <c r="H7" s="121"/>
      <c r="I7" s="123"/>
      <c r="J7" s="124"/>
      <c r="K7" s="125"/>
      <c r="L7" s="125"/>
      <c r="M7" s="125"/>
      <c r="N7" s="126"/>
    </row>
    <row r="8" spans="2:14" ht="15.75">
      <c r="B8" s="127" t="s">
        <v>228</v>
      </c>
      <c r="C8" s="187" t="s">
        <v>95</v>
      </c>
      <c r="D8" s="187"/>
      <c r="E8" s="128"/>
      <c r="F8" s="129" t="s">
        <v>229</v>
      </c>
      <c r="G8" s="188" t="s">
        <v>13</v>
      </c>
      <c r="H8" s="188"/>
      <c r="I8" s="188"/>
      <c r="J8" s="188"/>
      <c r="K8" s="188"/>
      <c r="L8" s="188"/>
      <c r="M8" s="188"/>
      <c r="N8" s="188"/>
    </row>
    <row r="9" spans="2:14" ht="12.75">
      <c r="B9" s="130" t="s">
        <v>231</v>
      </c>
      <c r="C9" s="189" t="s">
        <v>278</v>
      </c>
      <c r="D9" s="189"/>
      <c r="E9" s="131"/>
      <c r="F9" s="132" t="s">
        <v>233</v>
      </c>
      <c r="G9" s="190" t="s">
        <v>262</v>
      </c>
      <c r="H9" s="190"/>
      <c r="I9" s="190"/>
      <c r="J9" s="190"/>
      <c r="K9" s="190"/>
      <c r="L9" s="190"/>
      <c r="M9" s="190"/>
      <c r="N9" s="190"/>
    </row>
    <row r="10" spans="2:14" ht="12.75">
      <c r="B10" s="133" t="s">
        <v>234</v>
      </c>
      <c r="C10" s="191" t="s">
        <v>265</v>
      </c>
      <c r="D10" s="191"/>
      <c r="E10" s="131"/>
      <c r="F10" s="134" t="s">
        <v>235</v>
      </c>
      <c r="G10" s="192" t="s">
        <v>343</v>
      </c>
      <c r="H10" s="192"/>
      <c r="I10" s="192"/>
      <c r="J10" s="192"/>
      <c r="K10" s="192"/>
      <c r="L10" s="192"/>
      <c r="M10" s="192"/>
      <c r="N10" s="192"/>
    </row>
    <row r="11" spans="2:14" ht="12.75">
      <c r="B11" s="133" t="s">
        <v>414</v>
      </c>
      <c r="C11" s="191" t="s">
        <v>333</v>
      </c>
      <c r="D11" s="191"/>
      <c r="E11" s="131"/>
      <c r="F11" s="135" t="s">
        <v>415</v>
      </c>
      <c r="G11" s="192" t="s">
        <v>12</v>
      </c>
      <c r="H11" s="192"/>
      <c r="I11" s="192"/>
      <c r="J11" s="192"/>
      <c r="K11" s="192"/>
      <c r="L11" s="192"/>
      <c r="M11" s="192"/>
      <c r="N11" s="192"/>
    </row>
    <row r="12" spans="2:14" ht="15.75">
      <c r="B12" s="136"/>
      <c r="C12" s="114"/>
      <c r="D12" s="114"/>
      <c r="E12" s="114"/>
      <c r="F12" s="122"/>
      <c r="G12" s="137"/>
      <c r="H12" s="137"/>
      <c r="I12" s="137"/>
      <c r="J12" s="114"/>
      <c r="K12" s="114"/>
      <c r="L12" s="114"/>
      <c r="M12" s="138"/>
      <c r="N12" s="139"/>
    </row>
    <row r="13" spans="2:15" ht="15">
      <c r="B13" s="140" t="s">
        <v>238</v>
      </c>
      <c r="C13" s="114"/>
      <c r="D13" s="114"/>
      <c r="E13" s="114"/>
      <c r="F13" s="141">
        <v>1</v>
      </c>
      <c r="G13" s="141">
        <v>2</v>
      </c>
      <c r="H13" s="141">
        <v>3</v>
      </c>
      <c r="I13" s="141">
        <v>4</v>
      </c>
      <c r="J13" s="141">
        <v>5</v>
      </c>
      <c r="K13" s="193" t="s">
        <v>7</v>
      </c>
      <c r="L13" s="193"/>
      <c r="M13" s="141" t="s">
        <v>239</v>
      </c>
      <c r="N13" s="142" t="s">
        <v>240</v>
      </c>
      <c r="O13" s="143"/>
    </row>
    <row r="14" spans="2:14" ht="12.75">
      <c r="B14" s="144" t="s">
        <v>241</v>
      </c>
      <c r="C14" s="145" t="str">
        <f>IF(C9&gt;"",C9,"")</f>
        <v>Vahtola Sisu</v>
      </c>
      <c r="D14" s="145" t="str">
        <f>IF(G9&gt;"",G9,"")</f>
        <v>Takalo Emil</v>
      </c>
      <c r="E14" s="146"/>
      <c r="F14" s="147">
        <v>8</v>
      </c>
      <c r="G14" s="147">
        <v>-5</v>
      </c>
      <c r="H14" s="147">
        <v>-5</v>
      </c>
      <c r="I14" s="147">
        <v>5</v>
      </c>
      <c r="J14" s="147">
        <v>7</v>
      </c>
      <c r="K14" s="148">
        <f>IF(ISBLANK(F14),"",COUNTIF(F14:J14,"&gt;=0"))</f>
        <v>3</v>
      </c>
      <c r="L14" s="149">
        <f>IF(ISBLANK(F14),"",(IF(LEFT(F14,1)="-",1,0)+IF(LEFT(G14,1)="-",1,0)+IF(LEFT(H14,1)="-",1,0)+IF(LEFT(I14,1)="-",1,0)+IF(LEFT(J14,1)="-",1,0)))</f>
        <v>2</v>
      </c>
      <c r="M14" s="150">
        <f aca="true" t="shared" si="0" ref="M14:N18">IF(K14=3,1,"")</f>
        <v>1</v>
      </c>
      <c r="N14" s="150">
        <f t="shared" si="0"/>
      </c>
    </row>
    <row r="15" spans="2:14" ht="12.75">
      <c r="B15" s="144" t="s">
        <v>242</v>
      </c>
      <c r="C15" s="145" t="str">
        <f>IF(C10&gt;"",C10,"")</f>
        <v>Myllymäki Aaron</v>
      </c>
      <c r="D15" s="145" t="str">
        <f>IF(G10&gt;"",G10,"")</f>
        <v>Kujala Henri</v>
      </c>
      <c r="E15" s="146"/>
      <c r="F15" s="147">
        <v>-7</v>
      </c>
      <c r="G15" s="147">
        <v>-7</v>
      </c>
      <c r="H15" s="147">
        <v>9</v>
      </c>
      <c r="I15" s="147">
        <v>-1</v>
      </c>
      <c r="J15" s="147"/>
      <c r="K15" s="148">
        <f>IF(ISBLANK(F15),"",COUNTIF(F15:J15,"&gt;=0"))</f>
        <v>1</v>
      </c>
      <c r="L15" s="149">
        <f>IF(ISBLANK(F15),"",(IF(LEFT(F15,1)="-",1,0)+IF(LEFT(G15,1)="-",1,0)+IF(LEFT(H15,1)="-",1,0)+IF(LEFT(I15,1)="-",1,0)+IF(LEFT(J15,1)="-",1,0)))</f>
        <v>3</v>
      </c>
      <c r="M15" s="150">
        <f t="shared" si="0"/>
      </c>
      <c r="N15" s="150">
        <f t="shared" si="0"/>
        <v>1</v>
      </c>
    </row>
    <row r="16" spans="2:14" ht="12.75">
      <c r="B16" s="144" t="s">
        <v>416</v>
      </c>
      <c r="C16" s="145" t="str">
        <f>IF(C11&gt;"",C11,"")</f>
        <v>Tolonen Aaro</v>
      </c>
      <c r="D16" s="145" t="str">
        <f>IF(G11&gt;"",G11,"")</f>
        <v>Oinas Luka</v>
      </c>
      <c r="E16" s="146"/>
      <c r="F16" s="147">
        <v>-6</v>
      </c>
      <c r="G16" s="147">
        <v>-7</v>
      </c>
      <c r="H16" s="147">
        <v>-5</v>
      </c>
      <c r="I16" s="147"/>
      <c r="J16" s="147"/>
      <c r="K16" s="148">
        <f>IF(ISBLANK(F16),"",COUNTIF(F16:J16,"&gt;=0"))</f>
        <v>0</v>
      </c>
      <c r="L16" s="149">
        <f>IF(ISBLANK(F16),"",(IF(LEFT(F16,1)="-",1,0)+IF(LEFT(G16,1)="-",1,0)+IF(LEFT(H16,1)="-",1,0)+IF(LEFT(I16,1)="-",1,0)+IF(LEFT(J16,1)="-",1,0)))</f>
        <v>3</v>
      </c>
      <c r="M16" s="150">
        <f t="shared" si="0"/>
      </c>
      <c r="N16" s="150">
        <f t="shared" si="0"/>
        <v>1</v>
      </c>
    </row>
    <row r="17" spans="2:14" ht="12.75">
      <c r="B17" s="144" t="s">
        <v>244</v>
      </c>
      <c r="C17" s="145" t="str">
        <f>IF(C9&gt;"",C9,"")</f>
        <v>Vahtola Sisu</v>
      </c>
      <c r="D17" s="145" t="str">
        <f>IF(G10&gt;"",G10,"")</f>
        <v>Kujala Henri</v>
      </c>
      <c r="E17" s="146"/>
      <c r="F17" s="147">
        <v>-8</v>
      </c>
      <c r="G17" s="147">
        <v>-7</v>
      </c>
      <c r="H17" s="147">
        <v>9</v>
      </c>
      <c r="I17" s="147">
        <v>-2</v>
      </c>
      <c r="J17" s="147"/>
      <c r="K17" s="148">
        <f>IF(ISBLANK(F17),"",COUNTIF(F17:J17,"&gt;=0"))</f>
        <v>1</v>
      </c>
      <c r="L17" s="149">
        <f>IF(ISBLANK(F17),"",(IF(LEFT(F17,1)="-",1,0)+IF(LEFT(G17,1)="-",1,0)+IF(LEFT(H17,1)="-",1,0)+IF(LEFT(I17,1)="-",1,0)+IF(LEFT(J17,1)="-",1,0)))</f>
        <v>3</v>
      </c>
      <c r="M17" s="150">
        <f t="shared" si="0"/>
      </c>
      <c r="N17" s="150">
        <f t="shared" si="0"/>
        <v>1</v>
      </c>
    </row>
    <row r="18" spans="2:14" ht="12.75">
      <c r="B18" s="144" t="s">
        <v>245</v>
      </c>
      <c r="C18" s="145" t="str">
        <f>IF(C10&gt;"",C10,"")</f>
        <v>Myllymäki Aaron</v>
      </c>
      <c r="D18" s="145" t="str">
        <f>IF(G9&gt;"",G9,"")</f>
        <v>Takalo Emil</v>
      </c>
      <c r="E18" s="146"/>
      <c r="F18" s="147"/>
      <c r="G18" s="147"/>
      <c r="H18" s="147"/>
      <c r="I18" s="147"/>
      <c r="J18" s="147"/>
      <c r="K18" s="148">
        <f>IF(ISBLANK(F18),"",COUNTIF(F18:J18,"&gt;=0"))</f>
      </c>
      <c r="L18" s="149">
        <f>IF(ISBLANK(F18),"",(IF(LEFT(F18,1)="-",1,0)+IF(LEFT(G18,1)="-",1,0)+IF(LEFT(H18,1)="-",1,0)+IF(LEFT(I18,1)="-",1,0)+IF(LEFT(J18,1)="-",1,0)))</f>
      </c>
      <c r="M18" s="150">
        <f t="shared" si="0"/>
      </c>
      <c r="N18" s="150">
        <f t="shared" si="0"/>
      </c>
    </row>
    <row r="19" spans="2:14" ht="15">
      <c r="B19" s="136"/>
      <c r="C19" s="114"/>
      <c r="D19" s="114"/>
      <c r="E19" s="114"/>
      <c r="F19" s="114"/>
      <c r="G19" s="114"/>
      <c r="H19" s="114"/>
      <c r="I19" s="194" t="s">
        <v>246</v>
      </c>
      <c r="J19" s="194"/>
      <c r="K19" s="151">
        <f>SUM(K14:K18)</f>
        <v>5</v>
      </c>
      <c r="L19" s="151">
        <f>SUM(L14:L18)</f>
        <v>11</v>
      </c>
      <c r="M19" s="151">
        <f>SUM(M14:M18)</f>
        <v>1</v>
      </c>
      <c r="N19" s="151">
        <f>SUM(N14:N18)</f>
        <v>3</v>
      </c>
    </row>
    <row r="20" spans="2:14" ht="15">
      <c r="B20" s="152" t="s">
        <v>247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53"/>
    </row>
    <row r="21" spans="2:14" ht="15">
      <c r="B21" s="154" t="s">
        <v>248</v>
      </c>
      <c r="C21" s="155"/>
      <c r="D21" s="155" t="s">
        <v>249</v>
      </c>
      <c r="E21" s="156"/>
      <c r="F21" s="155"/>
      <c r="G21" s="155" t="s">
        <v>36</v>
      </c>
      <c r="H21" s="156"/>
      <c r="I21" s="155"/>
      <c r="J21" s="157" t="s">
        <v>250</v>
      </c>
      <c r="K21" s="118"/>
      <c r="L21" s="114"/>
      <c r="M21" s="114"/>
      <c r="N21" s="153"/>
    </row>
    <row r="22" spans="2:14" ht="18">
      <c r="B22" s="136"/>
      <c r="C22" s="114"/>
      <c r="D22" s="114"/>
      <c r="E22" s="114"/>
      <c r="F22" s="114"/>
      <c r="G22" s="114"/>
      <c r="H22" s="114"/>
      <c r="I22" s="114"/>
      <c r="J22" s="195" t="str">
        <f>IF(M19=3,C8,IF(N19=3,G8,""))</f>
        <v>OPT-86</v>
      </c>
      <c r="K22" s="195"/>
      <c r="L22" s="195"/>
      <c r="M22" s="195"/>
      <c r="N22" s="195"/>
    </row>
    <row r="23" spans="2:14" ht="18">
      <c r="B23" s="158"/>
      <c r="C23" s="159"/>
      <c r="D23" s="159"/>
      <c r="E23" s="159"/>
      <c r="F23" s="159"/>
      <c r="G23" s="159"/>
      <c r="H23" s="159"/>
      <c r="I23" s="159"/>
      <c r="J23" s="160"/>
      <c r="K23" s="160"/>
      <c r="L23" s="160"/>
      <c r="M23" s="160"/>
      <c r="N23" s="161"/>
    </row>
    <row r="24" ht="12.75">
      <c r="B24" s="143" t="s">
        <v>417</v>
      </c>
    </row>
    <row r="25" ht="12.75">
      <c r="B25" t="s">
        <v>418</v>
      </c>
    </row>
    <row r="26" ht="12.75">
      <c r="B26" t="s">
        <v>419</v>
      </c>
    </row>
    <row r="29" spans="2:14" ht="15.75">
      <c r="B29" s="108"/>
      <c r="C29" s="109"/>
      <c r="D29" s="110"/>
      <c r="E29" s="110"/>
      <c r="F29" s="178" t="s">
        <v>220</v>
      </c>
      <c r="G29" s="178"/>
      <c r="H29" s="179" t="s">
        <v>221</v>
      </c>
      <c r="I29" s="179"/>
      <c r="J29" s="179"/>
      <c r="K29" s="179"/>
      <c r="L29" s="179"/>
      <c r="M29" s="179"/>
      <c r="N29" s="179"/>
    </row>
    <row r="30" spans="2:14" ht="15.75">
      <c r="B30" s="111"/>
      <c r="C30" s="112" t="s">
        <v>222</v>
      </c>
      <c r="D30" s="113"/>
      <c r="E30" s="114"/>
      <c r="F30" s="180" t="s">
        <v>223</v>
      </c>
      <c r="G30" s="180"/>
      <c r="H30" s="181" t="s">
        <v>13</v>
      </c>
      <c r="I30" s="181"/>
      <c r="J30" s="181"/>
      <c r="K30" s="181"/>
      <c r="L30" s="181"/>
      <c r="M30" s="181"/>
      <c r="N30" s="181"/>
    </row>
    <row r="31" spans="2:14" ht="15.75">
      <c r="B31" s="115"/>
      <c r="C31" s="116"/>
      <c r="D31" s="114"/>
      <c r="E31" s="114"/>
      <c r="F31" s="182" t="s">
        <v>225</v>
      </c>
      <c r="G31" s="182"/>
      <c r="H31" s="183" t="s">
        <v>397</v>
      </c>
      <c r="I31" s="183"/>
      <c r="J31" s="183"/>
      <c r="K31" s="183"/>
      <c r="L31" s="183"/>
      <c r="M31" s="183"/>
      <c r="N31" s="183"/>
    </row>
    <row r="32" spans="2:14" ht="20.25">
      <c r="B32" s="117"/>
      <c r="C32" s="48" t="s">
        <v>411</v>
      </c>
      <c r="D32" s="118"/>
      <c r="E32" s="114"/>
      <c r="F32" s="184" t="s">
        <v>412</v>
      </c>
      <c r="G32" s="184"/>
      <c r="H32" s="185">
        <v>44443</v>
      </c>
      <c r="I32" s="185"/>
      <c r="J32" s="185"/>
      <c r="K32" s="119" t="s">
        <v>413</v>
      </c>
      <c r="L32" s="186"/>
      <c r="M32" s="186"/>
      <c r="N32" s="186"/>
    </row>
    <row r="33" spans="2:14" ht="15">
      <c r="B33" s="120"/>
      <c r="C33" s="121"/>
      <c r="D33" s="114"/>
      <c r="E33" s="114"/>
      <c r="F33" s="122"/>
      <c r="G33" s="121"/>
      <c r="H33" s="121"/>
      <c r="I33" s="123"/>
      <c r="J33" s="124"/>
      <c r="K33" s="125"/>
      <c r="L33" s="125"/>
      <c r="M33" s="125"/>
      <c r="N33" s="126"/>
    </row>
    <row r="34" spans="2:14" ht="15.75">
      <c r="B34" s="127" t="s">
        <v>228</v>
      </c>
      <c r="C34" s="187" t="s">
        <v>25</v>
      </c>
      <c r="D34" s="187"/>
      <c r="E34" s="128"/>
      <c r="F34" s="129" t="s">
        <v>229</v>
      </c>
      <c r="G34" s="188" t="s">
        <v>219</v>
      </c>
      <c r="H34" s="188"/>
      <c r="I34" s="188"/>
      <c r="J34" s="188"/>
      <c r="K34" s="188"/>
      <c r="L34" s="188"/>
      <c r="M34" s="188"/>
      <c r="N34" s="188"/>
    </row>
    <row r="35" spans="2:14" ht="12.75">
      <c r="B35" s="130" t="s">
        <v>231</v>
      </c>
      <c r="C35" s="189" t="s">
        <v>269</v>
      </c>
      <c r="D35" s="189"/>
      <c r="E35" s="131"/>
      <c r="F35" s="132" t="s">
        <v>233</v>
      </c>
      <c r="G35" s="190" t="s">
        <v>275</v>
      </c>
      <c r="H35" s="190"/>
      <c r="I35" s="190"/>
      <c r="J35" s="190"/>
      <c r="K35" s="190"/>
      <c r="L35" s="190"/>
      <c r="M35" s="190"/>
      <c r="N35" s="190"/>
    </row>
    <row r="36" spans="2:14" ht="12.75">
      <c r="B36" s="133" t="s">
        <v>234</v>
      </c>
      <c r="C36" s="191" t="s">
        <v>298</v>
      </c>
      <c r="D36" s="191"/>
      <c r="E36" s="131"/>
      <c r="F36" s="134" t="s">
        <v>235</v>
      </c>
      <c r="G36" s="192" t="s">
        <v>316</v>
      </c>
      <c r="H36" s="192"/>
      <c r="I36" s="192"/>
      <c r="J36" s="192"/>
      <c r="K36" s="192"/>
      <c r="L36" s="192"/>
      <c r="M36" s="192"/>
      <c r="N36" s="192"/>
    </row>
    <row r="37" spans="2:14" ht="12.75">
      <c r="B37" s="133" t="s">
        <v>414</v>
      </c>
      <c r="C37" s="191" t="s">
        <v>289</v>
      </c>
      <c r="D37" s="191"/>
      <c r="E37" s="131"/>
      <c r="F37" s="135" t="s">
        <v>415</v>
      </c>
      <c r="G37" s="192" t="s">
        <v>330</v>
      </c>
      <c r="H37" s="192"/>
      <c r="I37" s="192"/>
      <c r="J37" s="192"/>
      <c r="K37" s="192"/>
      <c r="L37" s="192"/>
      <c r="M37" s="192"/>
      <c r="N37" s="192"/>
    </row>
    <row r="38" spans="2:14" ht="15.75">
      <c r="B38" s="136"/>
      <c r="C38" s="114"/>
      <c r="D38" s="114"/>
      <c r="E38" s="114"/>
      <c r="F38" s="122"/>
      <c r="G38" s="137"/>
      <c r="H38" s="137"/>
      <c r="I38" s="137"/>
      <c r="J38" s="114"/>
      <c r="K38" s="114"/>
      <c r="L38" s="114"/>
      <c r="M38" s="138"/>
      <c r="N38" s="139"/>
    </row>
    <row r="39" spans="2:14" ht="15">
      <c r="B39" s="140" t="s">
        <v>238</v>
      </c>
      <c r="C39" s="114"/>
      <c r="D39" s="114"/>
      <c r="E39" s="114"/>
      <c r="F39" s="141">
        <v>1</v>
      </c>
      <c r="G39" s="141">
        <v>2</v>
      </c>
      <c r="H39" s="141">
        <v>3</v>
      </c>
      <c r="I39" s="141">
        <v>4</v>
      </c>
      <c r="J39" s="141">
        <v>5</v>
      </c>
      <c r="K39" s="193" t="s">
        <v>7</v>
      </c>
      <c r="L39" s="193"/>
      <c r="M39" s="141" t="s">
        <v>239</v>
      </c>
      <c r="N39" s="142" t="s">
        <v>240</v>
      </c>
    </row>
    <row r="40" spans="2:14" ht="12.75">
      <c r="B40" s="144" t="s">
        <v>241</v>
      </c>
      <c r="C40" s="145" t="str">
        <f>IF(C35&gt;"",C35,"")</f>
        <v>Jokiranta Risto</v>
      </c>
      <c r="D40" s="145" t="str">
        <f>IF(G35&gt;"",G35,"")</f>
        <v>Åvist Juho</v>
      </c>
      <c r="E40" s="146"/>
      <c r="F40" s="147">
        <v>6</v>
      </c>
      <c r="G40" s="147">
        <v>9</v>
      </c>
      <c r="H40" s="147">
        <v>7</v>
      </c>
      <c r="I40" s="147"/>
      <c r="J40" s="147"/>
      <c r="K40" s="148">
        <f>IF(ISBLANK(F40),"",COUNTIF(F40:J40,"&gt;=0"))</f>
        <v>3</v>
      </c>
      <c r="L40" s="149">
        <f>IF(ISBLANK(F40),"",(IF(LEFT(F40,1)="-",1,0)+IF(LEFT(G40,1)="-",1,0)+IF(LEFT(H40,1)="-",1,0)+IF(LEFT(I40,1)="-",1,0)+IF(LEFT(J40,1)="-",1,0)))</f>
        <v>0</v>
      </c>
      <c r="M40" s="150">
        <f aca="true" t="shared" si="1" ref="M40:N44">IF(K40=3,1,"")</f>
        <v>1</v>
      </c>
      <c r="N40" s="150">
        <f t="shared" si="1"/>
      </c>
    </row>
    <row r="41" spans="2:14" ht="12.75">
      <c r="B41" s="144" t="s">
        <v>242</v>
      </c>
      <c r="C41" s="145" t="str">
        <f>IF(C36&gt;"",C36,"")</f>
        <v>Viljamaa Elia</v>
      </c>
      <c r="D41" s="145" t="str">
        <f>IF(G36&gt;"",G36,"")</f>
        <v>Tiiro Alex</v>
      </c>
      <c r="E41" s="146"/>
      <c r="F41" s="147">
        <v>9</v>
      </c>
      <c r="G41" s="147">
        <v>6</v>
      </c>
      <c r="H41" s="147">
        <v>11</v>
      </c>
      <c r="I41" s="147"/>
      <c r="J41" s="147"/>
      <c r="K41" s="148">
        <f>IF(ISBLANK(F41),"",COUNTIF(F41:J41,"&gt;=0"))</f>
        <v>3</v>
      </c>
      <c r="L41" s="149">
        <f>IF(ISBLANK(F41),"",(IF(LEFT(F41,1)="-",1,0)+IF(LEFT(G41,1)="-",1,0)+IF(LEFT(H41,1)="-",1,0)+IF(LEFT(I41,1)="-",1,0)+IF(LEFT(J41,1)="-",1,0)))</f>
        <v>0</v>
      </c>
      <c r="M41" s="150">
        <f t="shared" si="1"/>
        <v>1</v>
      </c>
      <c r="N41" s="150">
        <f t="shared" si="1"/>
      </c>
    </row>
    <row r="42" spans="2:14" ht="12.75">
      <c r="B42" s="144" t="s">
        <v>416</v>
      </c>
      <c r="C42" s="145" t="str">
        <f>IF(C37&gt;"",C37,"")</f>
        <v>Kallio Otto</v>
      </c>
      <c r="D42" s="145" t="str">
        <f>IF(G37&gt;"",G37,"")</f>
        <v>Perkkiö Lenni</v>
      </c>
      <c r="E42" s="146"/>
      <c r="F42" s="147">
        <v>-2</v>
      </c>
      <c r="G42" s="147">
        <v>-5</v>
      </c>
      <c r="H42" s="147">
        <v>-4</v>
      </c>
      <c r="I42" s="147"/>
      <c r="J42" s="147"/>
      <c r="K42" s="148">
        <f>IF(ISBLANK(F42),"",COUNTIF(F42:J42,"&gt;=0"))</f>
        <v>0</v>
      </c>
      <c r="L42" s="149">
        <f>IF(ISBLANK(F42),"",(IF(LEFT(F42,1)="-",1,0)+IF(LEFT(G42,1)="-",1,0)+IF(LEFT(H42,1)="-",1,0)+IF(LEFT(I42,1)="-",1,0)+IF(LEFT(J42,1)="-",1,0)))</f>
        <v>3</v>
      </c>
      <c r="M42" s="150">
        <f t="shared" si="1"/>
      </c>
      <c r="N42" s="150">
        <f t="shared" si="1"/>
        <v>1</v>
      </c>
    </row>
    <row r="43" spans="2:14" ht="12.75">
      <c r="B43" s="144" t="s">
        <v>244</v>
      </c>
      <c r="C43" s="145" t="str">
        <f>IF(C35&gt;"",C35,"")</f>
        <v>Jokiranta Risto</v>
      </c>
      <c r="D43" s="145" t="str">
        <f>IF(G36&gt;"",G36,"")</f>
        <v>Tiiro Alex</v>
      </c>
      <c r="E43" s="146"/>
      <c r="F43" s="147">
        <v>12</v>
      </c>
      <c r="G43" s="147">
        <v>13</v>
      </c>
      <c r="H43" s="147">
        <v>7</v>
      </c>
      <c r="I43" s="147"/>
      <c r="J43" s="147"/>
      <c r="K43" s="148">
        <f>IF(ISBLANK(F43),"",COUNTIF(F43:J43,"&gt;=0"))</f>
        <v>3</v>
      </c>
      <c r="L43" s="149">
        <f>IF(ISBLANK(F43),"",(IF(LEFT(F43,1)="-",1,0)+IF(LEFT(G43,1)="-",1,0)+IF(LEFT(H43,1)="-",1,0)+IF(LEFT(I43,1)="-",1,0)+IF(LEFT(J43,1)="-",1,0)))</f>
        <v>0</v>
      </c>
      <c r="M43" s="150">
        <f t="shared" si="1"/>
        <v>1</v>
      </c>
      <c r="N43" s="150">
        <f t="shared" si="1"/>
      </c>
    </row>
    <row r="44" spans="2:14" ht="12.75">
      <c r="B44" s="144" t="s">
        <v>245</v>
      </c>
      <c r="C44" s="145" t="str">
        <f>IF(C36&gt;"",C36,"")</f>
        <v>Viljamaa Elia</v>
      </c>
      <c r="D44" s="145" t="str">
        <f>IF(G35&gt;"",G35,"")</f>
        <v>Åvist Juho</v>
      </c>
      <c r="E44" s="146"/>
      <c r="F44" s="147"/>
      <c r="G44" s="147"/>
      <c r="H44" s="147"/>
      <c r="I44" s="147"/>
      <c r="J44" s="147"/>
      <c r="K44" s="148">
        <f>IF(ISBLANK(F44),"",COUNTIF(F44:J44,"&gt;=0"))</f>
      </c>
      <c r="L44" s="149">
        <f>IF(ISBLANK(F44),"",(IF(LEFT(F44,1)="-",1,0)+IF(LEFT(G44,1)="-",1,0)+IF(LEFT(H44,1)="-",1,0)+IF(LEFT(I44,1)="-",1,0)+IF(LEFT(J44,1)="-",1,0)))</f>
      </c>
      <c r="M44" s="150">
        <f t="shared" si="1"/>
      </c>
      <c r="N44" s="150">
        <f t="shared" si="1"/>
      </c>
    </row>
    <row r="45" spans="2:14" ht="15">
      <c r="B45" s="136"/>
      <c r="C45" s="114"/>
      <c r="D45" s="114"/>
      <c r="E45" s="114"/>
      <c r="F45" s="114"/>
      <c r="G45" s="114"/>
      <c r="H45" s="114"/>
      <c r="I45" s="194" t="s">
        <v>246</v>
      </c>
      <c r="J45" s="194"/>
      <c r="K45" s="151">
        <f>SUM(K40:K44)</f>
        <v>9</v>
      </c>
      <c r="L45" s="151">
        <f>SUM(L40:L44)</f>
        <v>3</v>
      </c>
      <c r="M45" s="151">
        <f>SUM(M40:M44)</f>
        <v>3</v>
      </c>
      <c r="N45" s="151">
        <f>SUM(N40:N44)</f>
        <v>1</v>
      </c>
    </row>
    <row r="46" spans="2:14" ht="15">
      <c r="B46" s="152" t="s">
        <v>247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53"/>
    </row>
    <row r="47" spans="2:14" ht="15">
      <c r="B47" s="154" t="s">
        <v>248</v>
      </c>
      <c r="C47" s="155"/>
      <c r="D47" s="155" t="s">
        <v>249</v>
      </c>
      <c r="E47" s="156"/>
      <c r="F47" s="155"/>
      <c r="G47" s="155" t="s">
        <v>36</v>
      </c>
      <c r="H47" s="156"/>
      <c r="I47" s="155"/>
      <c r="J47" s="157" t="s">
        <v>250</v>
      </c>
      <c r="K47" s="118"/>
      <c r="L47" s="114"/>
      <c r="M47" s="114"/>
      <c r="N47" s="153"/>
    </row>
    <row r="48" spans="2:14" ht="18">
      <c r="B48" s="136"/>
      <c r="C48" s="114"/>
      <c r="D48" s="114"/>
      <c r="E48" s="114"/>
      <c r="F48" s="114"/>
      <c r="G48" s="114"/>
      <c r="H48" s="114"/>
      <c r="I48" s="114"/>
      <c r="J48" s="195" t="str">
        <f>IF(M45=3,C34,IF(N45=3,G34,""))</f>
        <v>YPTS</v>
      </c>
      <c r="K48" s="195"/>
      <c r="L48" s="195"/>
      <c r="M48" s="195"/>
      <c r="N48" s="195"/>
    </row>
    <row r="49" spans="2:14" ht="18">
      <c r="B49" s="158"/>
      <c r="C49" s="159"/>
      <c r="D49" s="159"/>
      <c r="E49" s="159"/>
      <c r="F49" s="159"/>
      <c r="G49" s="159"/>
      <c r="H49" s="159"/>
      <c r="I49" s="159"/>
      <c r="J49" s="160"/>
      <c r="K49" s="160"/>
      <c r="L49" s="160"/>
      <c r="M49" s="160"/>
      <c r="N49" s="161"/>
    </row>
    <row r="50" ht="12.75">
      <c r="B50" s="143" t="s">
        <v>417</v>
      </c>
    </row>
    <row r="51" ht="12.75">
      <c r="B51" t="s">
        <v>418</v>
      </c>
    </row>
    <row r="52" ht="12.75">
      <c r="B52" t="s">
        <v>419</v>
      </c>
    </row>
    <row r="54" spans="2:14" ht="15.75">
      <c r="B54" s="108"/>
      <c r="C54" s="109"/>
      <c r="D54" s="110"/>
      <c r="E54" s="110"/>
      <c r="F54" s="178" t="s">
        <v>220</v>
      </c>
      <c r="G54" s="178"/>
      <c r="H54" s="179" t="s">
        <v>221</v>
      </c>
      <c r="I54" s="179"/>
      <c r="J54" s="179"/>
      <c r="K54" s="179"/>
      <c r="L54" s="179"/>
      <c r="M54" s="179"/>
      <c r="N54" s="179"/>
    </row>
    <row r="55" spans="2:14" ht="15.75">
      <c r="B55" s="111"/>
      <c r="C55" s="112" t="s">
        <v>222</v>
      </c>
      <c r="D55" s="113"/>
      <c r="E55" s="114"/>
      <c r="F55" s="180" t="s">
        <v>223</v>
      </c>
      <c r="G55" s="180"/>
      <c r="H55" s="181" t="s">
        <v>13</v>
      </c>
      <c r="I55" s="181"/>
      <c r="J55" s="181"/>
      <c r="K55" s="181"/>
      <c r="L55" s="181"/>
      <c r="M55" s="181"/>
      <c r="N55" s="181"/>
    </row>
    <row r="56" spans="2:14" ht="15.75">
      <c r="B56" s="115"/>
      <c r="C56" s="116"/>
      <c r="D56" s="114"/>
      <c r="E56" s="114"/>
      <c r="F56" s="182" t="s">
        <v>225</v>
      </c>
      <c r="G56" s="182"/>
      <c r="H56" s="183" t="s">
        <v>397</v>
      </c>
      <c r="I56" s="183"/>
      <c r="J56" s="183"/>
      <c r="K56" s="183"/>
      <c r="L56" s="183"/>
      <c r="M56" s="183"/>
      <c r="N56" s="183"/>
    </row>
    <row r="57" spans="2:14" ht="20.25">
      <c r="B57" s="117"/>
      <c r="C57" s="48" t="s">
        <v>411</v>
      </c>
      <c r="D57" s="118"/>
      <c r="E57" s="114"/>
      <c r="F57" s="184" t="s">
        <v>412</v>
      </c>
      <c r="G57" s="184"/>
      <c r="H57" s="185">
        <v>44443</v>
      </c>
      <c r="I57" s="185"/>
      <c r="J57" s="185"/>
      <c r="K57" s="119" t="s">
        <v>413</v>
      </c>
      <c r="L57" s="186"/>
      <c r="M57" s="186"/>
      <c r="N57" s="186"/>
    </row>
    <row r="58" spans="2:14" ht="15">
      <c r="B58" s="120"/>
      <c r="C58" s="121"/>
      <c r="D58" s="114"/>
      <c r="E58" s="114"/>
      <c r="F58" s="122"/>
      <c r="G58" s="121"/>
      <c r="H58" s="121"/>
      <c r="I58" s="123"/>
      <c r="J58" s="124"/>
      <c r="K58" s="125"/>
      <c r="L58" s="125"/>
      <c r="M58" s="125"/>
      <c r="N58" s="126"/>
    </row>
    <row r="59" spans="2:14" ht="15.75">
      <c r="B59" s="127" t="s">
        <v>228</v>
      </c>
      <c r="C59" s="187" t="s">
        <v>112</v>
      </c>
      <c r="D59" s="187"/>
      <c r="E59" s="128"/>
      <c r="F59" s="129" t="s">
        <v>229</v>
      </c>
      <c r="G59" s="188" t="s">
        <v>219</v>
      </c>
      <c r="H59" s="188"/>
      <c r="I59" s="188"/>
      <c r="J59" s="188"/>
      <c r="K59" s="188"/>
      <c r="L59" s="188"/>
      <c r="M59" s="188"/>
      <c r="N59" s="188"/>
    </row>
    <row r="60" spans="2:14" ht="12.75">
      <c r="B60" s="130" t="s">
        <v>231</v>
      </c>
      <c r="C60" s="189" t="s">
        <v>326</v>
      </c>
      <c r="D60" s="189"/>
      <c r="E60" s="131"/>
      <c r="F60" s="132" t="s">
        <v>233</v>
      </c>
      <c r="G60" s="190" t="s">
        <v>330</v>
      </c>
      <c r="H60" s="190"/>
      <c r="I60" s="190"/>
      <c r="J60" s="190"/>
      <c r="K60" s="190"/>
      <c r="L60" s="190"/>
      <c r="M60" s="190"/>
      <c r="N60" s="190"/>
    </row>
    <row r="61" spans="2:14" ht="12.75">
      <c r="B61" s="133" t="s">
        <v>234</v>
      </c>
      <c r="C61" s="191" t="s">
        <v>259</v>
      </c>
      <c r="D61" s="191"/>
      <c r="E61" s="131"/>
      <c r="F61" s="134" t="s">
        <v>235</v>
      </c>
      <c r="G61" s="192" t="s">
        <v>286</v>
      </c>
      <c r="H61" s="192"/>
      <c r="I61" s="192"/>
      <c r="J61" s="192"/>
      <c r="K61" s="192"/>
      <c r="L61" s="192"/>
      <c r="M61" s="192"/>
      <c r="N61" s="192"/>
    </row>
    <row r="62" spans="2:14" ht="12.75">
      <c r="B62" s="133" t="s">
        <v>414</v>
      </c>
      <c r="C62" s="191" t="s">
        <v>272</v>
      </c>
      <c r="D62" s="191"/>
      <c r="E62" s="131"/>
      <c r="F62" s="135" t="s">
        <v>415</v>
      </c>
      <c r="G62" s="192" t="s">
        <v>302</v>
      </c>
      <c r="H62" s="192"/>
      <c r="I62" s="192"/>
      <c r="J62" s="192"/>
      <c r="K62" s="192"/>
      <c r="L62" s="192"/>
      <c r="M62" s="192"/>
      <c r="N62" s="192"/>
    </row>
    <row r="63" spans="2:14" ht="15.75">
      <c r="B63" s="136"/>
      <c r="C63" s="114"/>
      <c r="D63" s="114"/>
      <c r="E63" s="114"/>
      <c r="F63" s="122"/>
      <c r="G63" s="137"/>
      <c r="H63" s="137"/>
      <c r="I63" s="137"/>
      <c r="J63" s="114"/>
      <c r="K63" s="114"/>
      <c r="L63" s="114"/>
      <c r="M63" s="138"/>
      <c r="N63" s="139"/>
    </row>
    <row r="64" spans="2:14" ht="15">
      <c r="B64" s="140" t="s">
        <v>238</v>
      </c>
      <c r="C64" s="114"/>
      <c r="D64" s="114"/>
      <c r="E64" s="114"/>
      <c r="F64" s="141">
        <v>1</v>
      </c>
      <c r="G64" s="141">
        <v>2</v>
      </c>
      <c r="H64" s="141">
        <v>3</v>
      </c>
      <c r="I64" s="141">
        <v>4</v>
      </c>
      <c r="J64" s="141">
        <v>5</v>
      </c>
      <c r="K64" s="193" t="s">
        <v>7</v>
      </c>
      <c r="L64" s="193"/>
      <c r="M64" s="141" t="s">
        <v>239</v>
      </c>
      <c r="N64" s="142" t="s">
        <v>240</v>
      </c>
    </row>
    <row r="65" spans="2:14" ht="12.75">
      <c r="B65" s="144" t="s">
        <v>241</v>
      </c>
      <c r="C65" s="145" t="str">
        <f>IF(C60&gt;"",C60,"")</f>
        <v>Kahlos Juho</v>
      </c>
      <c r="D65" s="145" t="str">
        <f>IF(G60&gt;"",G60,"")</f>
        <v>Perkkiö Lenni</v>
      </c>
      <c r="E65" s="146"/>
      <c r="F65" s="147">
        <v>2</v>
      </c>
      <c r="G65" s="147">
        <v>4</v>
      </c>
      <c r="H65" s="147">
        <v>8</v>
      </c>
      <c r="I65" s="147"/>
      <c r="J65" s="147"/>
      <c r="K65" s="148">
        <f>IF(ISBLANK(F65),"",COUNTIF(F65:J65,"&gt;=0"))</f>
        <v>3</v>
      </c>
      <c r="L65" s="149">
        <f>IF(ISBLANK(F65),"",(IF(LEFT(F65,1)="-",1,0)+IF(LEFT(G65,1)="-",1,0)+IF(LEFT(H65,1)="-",1,0)+IF(LEFT(I65,1)="-",1,0)+IF(LEFT(J65,1)="-",1,0)))</f>
        <v>0</v>
      </c>
      <c r="M65" s="150">
        <f aca="true" t="shared" si="2" ref="M65:N69">IF(K65=3,1,"")</f>
        <v>1</v>
      </c>
      <c r="N65" s="150">
        <f t="shared" si="2"/>
      </c>
    </row>
    <row r="66" spans="2:14" ht="12.75">
      <c r="B66" s="144" t="s">
        <v>242</v>
      </c>
      <c r="C66" s="145" t="str">
        <f>IF(C61&gt;"",C61,"")</f>
        <v>Tran Daniel</v>
      </c>
      <c r="D66" s="145" t="str">
        <f>IF(G61&gt;"",G61,"")</f>
        <v>Vaihoja Veeti</v>
      </c>
      <c r="E66" s="146"/>
      <c r="F66" s="147">
        <v>5</v>
      </c>
      <c r="G66" s="147">
        <v>6</v>
      </c>
      <c r="H66" s="147">
        <v>11</v>
      </c>
      <c r="I66" s="147"/>
      <c r="J66" s="147"/>
      <c r="K66" s="148">
        <f>IF(ISBLANK(F66),"",COUNTIF(F66:J66,"&gt;=0"))</f>
        <v>3</v>
      </c>
      <c r="L66" s="149">
        <f>IF(ISBLANK(F66),"",(IF(LEFT(F66,1)="-",1,0)+IF(LEFT(G66,1)="-",1,0)+IF(LEFT(H66,1)="-",1,0)+IF(LEFT(I66,1)="-",1,0)+IF(LEFT(J66,1)="-",1,0)))</f>
        <v>0</v>
      </c>
      <c r="M66" s="150">
        <f t="shared" si="2"/>
        <v>1</v>
      </c>
      <c r="N66" s="150">
        <f t="shared" si="2"/>
      </c>
    </row>
    <row r="67" spans="2:14" ht="12.75">
      <c r="B67" s="144" t="s">
        <v>416</v>
      </c>
      <c r="C67" s="145" t="str">
        <f>IF(C62&gt;"",C62,"")</f>
        <v>Chonwachirathanin Suphanat</v>
      </c>
      <c r="D67" s="145" t="str">
        <f>IF(G62&gt;"",G62,"")</f>
        <v>Laine Touko</v>
      </c>
      <c r="E67" s="146"/>
      <c r="F67" s="147">
        <v>4</v>
      </c>
      <c r="G67" s="147">
        <v>4</v>
      </c>
      <c r="H67" s="147">
        <v>4</v>
      </c>
      <c r="I67" s="147"/>
      <c r="J67" s="147"/>
      <c r="K67" s="148">
        <f>IF(ISBLANK(F67),"",COUNTIF(F67:J67,"&gt;=0"))</f>
        <v>3</v>
      </c>
      <c r="L67" s="149">
        <f>IF(ISBLANK(F67),"",(IF(LEFT(F67,1)="-",1,0)+IF(LEFT(G67,1)="-",1,0)+IF(LEFT(H67,1)="-",1,0)+IF(LEFT(I67,1)="-",1,0)+IF(LEFT(J67,1)="-",1,0)))</f>
        <v>0</v>
      </c>
      <c r="M67" s="150">
        <f t="shared" si="2"/>
        <v>1</v>
      </c>
      <c r="N67" s="150">
        <f t="shared" si="2"/>
      </c>
    </row>
    <row r="68" spans="2:14" ht="12.75">
      <c r="B68" s="144" t="s">
        <v>244</v>
      </c>
      <c r="C68" s="145" t="str">
        <f>IF(C60&gt;"",C60,"")</f>
        <v>Kahlos Juho</v>
      </c>
      <c r="D68" s="145" t="str">
        <f>IF(G61&gt;"",G61,"")</f>
        <v>Vaihoja Veeti</v>
      </c>
      <c r="E68" s="146"/>
      <c r="F68" s="147"/>
      <c r="G68" s="147"/>
      <c r="H68" s="147"/>
      <c r="I68" s="147"/>
      <c r="J68" s="147"/>
      <c r="K68" s="148">
        <f>IF(ISBLANK(F68),"",COUNTIF(F68:J68,"&gt;=0"))</f>
      </c>
      <c r="L68" s="149">
        <f>IF(ISBLANK(F68),"",(IF(LEFT(F68,1)="-",1,0)+IF(LEFT(G68,1)="-",1,0)+IF(LEFT(H68,1)="-",1,0)+IF(LEFT(I68,1)="-",1,0)+IF(LEFT(J68,1)="-",1,0)))</f>
      </c>
      <c r="M68" s="150">
        <f t="shared" si="2"/>
      </c>
      <c r="N68" s="150">
        <f t="shared" si="2"/>
      </c>
    </row>
    <row r="69" spans="2:14" ht="12.75">
      <c r="B69" s="144" t="s">
        <v>245</v>
      </c>
      <c r="C69" s="145" t="str">
        <f>IF(C61&gt;"",C61,"")</f>
        <v>Tran Daniel</v>
      </c>
      <c r="D69" s="145" t="str">
        <f>IF(G60&gt;"",G60,"")</f>
        <v>Perkkiö Lenni</v>
      </c>
      <c r="E69" s="146"/>
      <c r="F69" s="147"/>
      <c r="G69" s="147"/>
      <c r="H69" s="147"/>
      <c r="I69" s="147"/>
      <c r="J69" s="147"/>
      <c r="K69" s="148">
        <f>IF(ISBLANK(F69),"",COUNTIF(F69:J69,"&gt;=0"))</f>
      </c>
      <c r="L69" s="149">
        <f>IF(ISBLANK(F69),"",(IF(LEFT(F69,1)="-",1,0)+IF(LEFT(G69,1)="-",1,0)+IF(LEFT(H69,1)="-",1,0)+IF(LEFT(I69,1)="-",1,0)+IF(LEFT(J69,1)="-",1,0)))</f>
      </c>
      <c r="M69" s="150">
        <f t="shared" si="2"/>
      </c>
      <c r="N69" s="150">
        <f t="shared" si="2"/>
      </c>
    </row>
    <row r="70" spans="2:14" ht="15">
      <c r="B70" s="136"/>
      <c r="C70" s="114"/>
      <c r="D70" s="114"/>
      <c r="E70" s="114"/>
      <c r="F70" s="114"/>
      <c r="G70" s="114"/>
      <c r="H70" s="114"/>
      <c r="I70" s="194" t="s">
        <v>246</v>
      </c>
      <c r="J70" s="194"/>
      <c r="K70" s="151">
        <f>SUM(K65:K69)</f>
        <v>9</v>
      </c>
      <c r="L70" s="151">
        <f>SUM(L65:L69)</f>
        <v>0</v>
      </c>
      <c r="M70" s="151">
        <f>SUM(M65:M69)</f>
        <v>3</v>
      </c>
      <c r="N70" s="151">
        <f>SUM(N65:N69)</f>
        <v>0</v>
      </c>
    </row>
    <row r="71" spans="2:14" ht="15">
      <c r="B71" s="152" t="s">
        <v>247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53"/>
    </row>
    <row r="72" spans="2:14" ht="15">
      <c r="B72" s="154" t="s">
        <v>248</v>
      </c>
      <c r="C72" s="155"/>
      <c r="D72" s="155" t="s">
        <v>249</v>
      </c>
      <c r="E72" s="156"/>
      <c r="F72" s="155"/>
      <c r="G72" s="155" t="s">
        <v>36</v>
      </c>
      <c r="H72" s="156"/>
      <c r="I72" s="155"/>
      <c r="J72" s="157" t="s">
        <v>250</v>
      </c>
      <c r="K72" s="118"/>
      <c r="L72" s="114"/>
      <c r="M72" s="114"/>
      <c r="N72" s="153"/>
    </row>
    <row r="73" spans="2:14" ht="18">
      <c r="B73" s="136"/>
      <c r="C73" s="114"/>
      <c r="D73" s="114"/>
      <c r="E73" s="114"/>
      <c r="F73" s="114"/>
      <c r="G73" s="114"/>
      <c r="H73" s="114"/>
      <c r="I73" s="114"/>
      <c r="J73" s="195" t="str">
        <f>IF(M70=3,C59,IF(N70=3,G59,""))</f>
        <v>TIP-70</v>
      </c>
      <c r="K73" s="195"/>
      <c r="L73" s="195"/>
      <c r="M73" s="195"/>
      <c r="N73" s="195"/>
    </row>
    <row r="74" spans="2:14" ht="18">
      <c r="B74" s="158"/>
      <c r="C74" s="159"/>
      <c r="D74" s="159"/>
      <c r="E74" s="159"/>
      <c r="F74" s="159"/>
      <c r="G74" s="159"/>
      <c r="H74" s="159"/>
      <c r="I74" s="159"/>
      <c r="J74" s="160"/>
      <c r="K74" s="160"/>
      <c r="L74" s="160"/>
      <c r="M74" s="160"/>
      <c r="N74" s="161"/>
    </row>
    <row r="75" ht="12.75">
      <c r="B75" s="143" t="s">
        <v>417</v>
      </c>
    </row>
    <row r="76" ht="12.75">
      <c r="B76" t="s">
        <v>418</v>
      </c>
    </row>
    <row r="77" ht="12.75">
      <c r="B77" t="s">
        <v>419</v>
      </c>
    </row>
    <row r="79" spans="2:14" ht="15.75">
      <c r="B79" s="108"/>
      <c r="C79" s="109"/>
      <c r="D79" s="110"/>
      <c r="E79" s="110"/>
      <c r="F79" s="178" t="s">
        <v>220</v>
      </c>
      <c r="G79" s="178"/>
      <c r="H79" s="179" t="s">
        <v>221</v>
      </c>
      <c r="I79" s="179"/>
      <c r="J79" s="179"/>
      <c r="K79" s="179"/>
      <c r="L79" s="179"/>
      <c r="M79" s="179"/>
      <c r="N79" s="179"/>
    </row>
    <row r="80" spans="2:14" ht="15.75">
      <c r="B80" s="111"/>
      <c r="C80" s="112" t="s">
        <v>222</v>
      </c>
      <c r="D80" s="113"/>
      <c r="E80" s="114"/>
      <c r="F80" s="180" t="s">
        <v>223</v>
      </c>
      <c r="G80" s="180"/>
      <c r="H80" s="181" t="s">
        <v>13</v>
      </c>
      <c r="I80" s="181"/>
      <c r="J80" s="181"/>
      <c r="K80" s="181"/>
      <c r="L80" s="181"/>
      <c r="M80" s="181"/>
      <c r="N80" s="181"/>
    </row>
    <row r="81" spans="2:14" ht="15.75">
      <c r="B81" s="115"/>
      <c r="C81" s="116"/>
      <c r="D81" s="114"/>
      <c r="E81" s="114"/>
      <c r="F81" s="182" t="s">
        <v>225</v>
      </c>
      <c r="G81" s="182"/>
      <c r="H81" s="183" t="s">
        <v>397</v>
      </c>
      <c r="I81" s="183"/>
      <c r="J81" s="183"/>
      <c r="K81" s="183"/>
      <c r="L81" s="183"/>
      <c r="M81" s="183"/>
      <c r="N81" s="183"/>
    </row>
    <row r="82" spans="2:14" ht="20.25">
      <c r="B82" s="117"/>
      <c r="C82" s="48" t="s">
        <v>411</v>
      </c>
      <c r="D82" s="118"/>
      <c r="E82" s="114"/>
      <c r="F82" s="184" t="s">
        <v>412</v>
      </c>
      <c r="G82" s="184"/>
      <c r="H82" s="185">
        <v>44443</v>
      </c>
      <c r="I82" s="185"/>
      <c r="J82" s="185"/>
      <c r="K82" s="119" t="s">
        <v>413</v>
      </c>
      <c r="L82" s="186"/>
      <c r="M82" s="186"/>
      <c r="N82" s="186"/>
    </row>
    <row r="83" spans="2:14" ht="15">
      <c r="B83" s="120"/>
      <c r="C83" s="121"/>
      <c r="D83" s="114"/>
      <c r="E83" s="114"/>
      <c r="F83" s="122"/>
      <c r="G83" s="121"/>
      <c r="H83" s="121"/>
      <c r="I83" s="123"/>
      <c r="J83" s="124"/>
      <c r="K83" s="125"/>
      <c r="L83" s="125"/>
      <c r="M83" s="125"/>
      <c r="N83" s="126"/>
    </row>
    <row r="84" spans="2:14" ht="15.75">
      <c r="B84" s="127" t="s">
        <v>228</v>
      </c>
      <c r="C84" s="187" t="s">
        <v>112</v>
      </c>
      <c r="D84" s="187"/>
      <c r="E84" s="128"/>
      <c r="F84" s="129" t="s">
        <v>229</v>
      </c>
      <c r="G84" s="188" t="s">
        <v>25</v>
      </c>
      <c r="H84" s="188"/>
      <c r="I84" s="188"/>
      <c r="J84" s="188"/>
      <c r="K84" s="188"/>
      <c r="L84" s="188"/>
      <c r="M84" s="188"/>
      <c r="N84" s="188"/>
    </row>
    <row r="85" spans="2:14" ht="12.75">
      <c r="B85" s="130" t="s">
        <v>231</v>
      </c>
      <c r="C85" s="189" t="s">
        <v>326</v>
      </c>
      <c r="D85" s="189"/>
      <c r="E85" s="131"/>
      <c r="F85" s="132" t="s">
        <v>233</v>
      </c>
      <c r="G85" s="190" t="s">
        <v>298</v>
      </c>
      <c r="H85" s="190"/>
      <c r="I85" s="190"/>
      <c r="J85" s="190"/>
      <c r="K85" s="190"/>
      <c r="L85" s="190"/>
      <c r="M85" s="190"/>
      <c r="N85" s="190"/>
    </row>
    <row r="86" spans="2:14" ht="12.75">
      <c r="B86" s="133" t="s">
        <v>234</v>
      </c>
      <c r="C86" s="191" t="s">
        <v>259</v>
      </c>
      <c r="D86" s="191"/>
      <c r="E86" s="131"/>
      <c r="F86" s="134" t="s">
        <v>235</v>
      </c>
      <c r="G86" s="192" t="s">
        <v>269</v>
      </c>
      <c r="H86" s="192"/>
      <c r="I86" s="192"/>
      <c r="J86" s="192"/>
      <c r="K86" s="192"/>
      <c r="L86" s="192"/>
      <c r="M86" s="192"/>
      <c r="N86" s="192"/>
    </row>
    <row r="87" spans="2:14" ht="12.75">
      <c r="B87" s="133" t="s">
        <v>414</v>
      </c>
      <c r="C87" s="191" t="s">
        <v>312</v>
      </c>
      <c r="D87" s="191"/>
      <c r="E87" s="131"/>
      <c r="F87" s="135" t="s">
        <v>415</v>
      </c>
      <c r="G87" s="192" t="s">
        <v>76</v>
      </c>
      <c r="H87" s="192"/>
      <c r="I87" s="192"/>
      <c r="J87" s="192"/>
      <c r="K87" s="192"/>
      <c r="L87" s="192"/>
      <c r="M87" s="192"/>
      <c r="N87" s="192"/>
    </row>
    <row r="88" spans="2:14" ht="15.75">
      <c r="B88" s="136"/>
      <c r="C88" s="114"/>
      <c r="D88" s="114"/>
      <c r="E88" s="114"/>
      <c r="F88" s="122"/>
      <c r="G88" s="137"/>
      <c r="H88" s="137"/>
      <c r="I88" s="137"/>
      <c r="J88" s="114"/>
      <c r="K88" s="114"/>
      <c r="L88" s="114"/>
      <c r="M88" s="138"/>
      <c r="N88" s="139"/>
    </row>
    <row r="89" spans="2:14" ht="15">
      <c r="B89" s="140" t="s">
        <v>238</v>
      </c>
      <c r="C89" s="114"/>
      <c r="D89" s="114"/>
      <c r="E89" s="114"/>
      <c r="F89" s="141">
        <v>1</v>
      </c>
      <c r="G89" s="141">
        <v>2</v>
      </c>
      <c r="H89" s="141">
        <v>3</v>
      </c>
      <c r="I89" s="141">
        <v>4</v>
      </c>
      <c r="J89" s="141">
        <v>5</v>
      </c>
      <c r="K89" s="193" t="s">
        <v>7</v>
      </c>
      <c r="L89" s="193"/>
      <c r="M89" s="141" t="s">
        <v>239</v>
      </c>
      <c r="N89" s="142" t="s">
        <v>240</v>
      </c>
    </row>
    <row r="90" spans="2:14" ht="12.75">
      <c r="B90" s="144" t="s">
        <v>241</v>
      </c>
      <c r="C90" s="145" t="str">
        <f>IF(C85&gt;"",C85,"")</f>
        <v>Kahlos Juho</v>
      </c>
      <c r="D90" s="145" t="str">
        <f>IF(G85&gt;"",G85,"")</f>
        <v>Viljamaa Elia</v>
      </c>
      <c r="E90" s="146"/>
      <c r="F90" s="147">
        <v>4</v>
      </c>
      <c r="G90" s="147">
        <v>4</v>
      </c>
      <c r="H90" s="147">
        <v>6</v>
      </c>
      <c r="I90" s="147"/>
      <c r="J90" s="147"/>
      <c r="K90" s="148">
        <f>IF(ISBLANK(F90),"",COUNTIF(F90:J90,"&gt;=0"))</f>
        <v>3</v>
      </c>
      <c r="L90" s="149">
        <f>IF(ISBLANK(F90),"",(IF(LEFT(F90,1)="-",1,0)+IF(LEFT(G90,1)="-",1,0)+IF(LEFT(H90,1)="-",1,0)+IF(LEFT(I90,1)="-",1,0)+IF(LEFT(J90,1)="-",1,0)))</f>
        <v>0</v>
      </c>
      <c r="M90" s="150">
        <f aca="true" t="shared" si="3" ref="M90:N94">IF(K90=3,1,"")</f>
        <v>1</v>
      </c>
      <c r="N90" s="150">
        <f t="shared" si="3"/>
      </c>
    </row>
    <row r="91" spans="2:14" ht="12.75">
      <c r="B91" s="144" t="s">
        <v>242</v>
      </c>
      <c r="C91" s="145" t="str">
        <f>IF(C86&gt;"",C86,"")</f>
        <v>Tran Daniel</v>
      </c>
      <c r="D91" s="145" t="str">
        <f>IF(G86&gt;"",G86,"")</f>
        <v>Jokiranta Risto</v>
      </c>
      <c r="E91" s="146"/>
      <c r="F91" s="147">
        <v>-7</v>
      </c>
      <c r="G91" s="147">
        <v>6</v>
      </c>
      <c r="H91" s="147">
        <v>9</v>
      </c>
      <c r="I91" s="147">
        <v>6</v>
      </c>
      <c r="J91" s="147"/>
      <c r="K91" s="148">
        <f>IF(ISBLANK(F91),"",COUNTIF(F91:J91,"&gt;=0"))</f>
        <v>3</v>
      </c>
      <c r="L91" s="149">
        <f>IF(ISBLANK(F91),"",(IF(LEFT(F91,1)="-",1,0)+IF(LEFT(G91,1)="-",1,0)+IF(LEFT(H91,1)="-",1,0)+IF(LEFT(I91,1)="-",1,0)+IF(LEFT(J91,1)="-",1,0)))</f>
        <v>1</v>
      </c>
      <c r="M91" s="150">
        <f t="shared" si="3"/>
        <v>1</v>
      </c>
      <c r="N91" s="150">
        <f t="shared" si="3"/>
      </c>
    </row>
    <row r="92" spans="2:14" ht="12.75">
      <c r="B92" s="144" t="s">
        <v>416</v>
      </c>
      <c r="C92" s="145" t="str">
        <f>IF(C87&gt;"",C87,"")</f>
        <v>Joki Vincent</v>
      </c>
      <c r="D92" s="145" t="str">
        <f>IF(G87&gt;"",G87,"")</f>
        <v>Siven Pyry</v>
      </c>
      <c r="E92" s="146"/>
      <c r="F92" s="147">
        <v>4</v>
      </c>
      <c r="G92" s="147">
        <v>7</v>
      </c>
      <c r="H92" s="147">
        <v>5</v>
      </c>
      <c r="I92" s="147"/>
      <c r="J92" s="147"/>
      <c r="K92" s="148">
        <f>IF(ISBLANK(F92),"",COUNTIF(F92:J92,"&gt;=0"))</f>
        <v>3</v>
      </c>
      <c r="L92" s="149">
        <f>IF(ISBLANK(F92),"",(IF(LEFT(F92,1)="-",1,0)+IF(LEFT(G92,1)="-",1,0)+IF(LEFT(H92,1)="-",1,0)+IF(LEFT(I92,1)="-",1,0)+IF(LEFT(J92,1)="-",1,0)))</f>
        <v>0</v>
      </c>
      <c r="M92" s="150">
        <f t="shared" si="3"/>
        <v>1</v>
      </c>
      <c r="N92" s="150">
        <f t="shared" si="3"/>
      </c>
    </row>
    <row r="93" spans="2:14" ht="12.75">
      <c r="B93" s="144" t="s">
        <v>244</v>
      </c>
      <c r="C93" s="145" t="str">
        <f>IF(C85&gt;"",C85,"")</f>
        <v>Kahlos Juho</v>
      </c>
      <c r="D93" s="145" t="str">
        <f>IF(G86&gt;"",G86,"")</f>
        <v>Jokiranta Risto</v>
      </c>
      <c r="E93" s="146"/>
      <c r="F93" s="147"/>
      <c r="G93" s="147"/>
      <c r="H93" s="147"/>
      <c r="I93" s="147"/>
      <c r="J93" s="147"/>
      <c r="K93" s="148">
        <f>IF(ISBLANK(F93),"",COUNTIF(F93:J93,"&gt;=0"))</f>
      </c>
      <c r="L93" s="149">
        <f>IF(ISBLANK(F93),"",(IF(LEFT(F93,1)="-",1,0)+IF(LEFT(G93,1)="-",1,0)+IF(LEFT(H93,1)="-",1,0)+IF(LEFT(I93,1)="-",1,0)+IF(LEFT(J93,1)="-",1,0)))</f>
      </c>
      <c r="M93" s="150">
        <f t="shared" si="3"/>
      </c>
      <c r="N93" s="150">
        <f t="shared" si="3"/>
      </c>
    </row>
    <row r="94" spans="2:14" ht="12.75">
      <c r="B94" s="144" t="s">
        <v>245</v>
      </c>
      <c r="C94" s="145" t="str">
        <f>IF(C86&gt;"",C86,"")</f>
        <v>Tran Daniel</v>
      </c>
      <c r="D94" s="145" t="str">
        <f>IF(G85&gt;"",G85,"")</f>
        <v>Viljamaa Elia</v>
      </c>
      <c r="E94" s="146"/>
      <c r="F94" s="147"/>
      <c r="G94" s="147"/>
      <c r="H94" s="147"/>
      <c r="I94" s="147"/>
      <c r="J94" s="147"/>
      <c r="K94" s="148">
        <f>IF(ISBLANK(F94),"",COUNTIF(F94:J94,"&gt;=0"))</f>
      </c>
      <c r="L94" s="149">
        <f>IF(ISBLANK(F94),"",(IF(LEFT(F94,1)="-",1,0)+IF(LEFT(G94,1)="-",1,0)+IF(LEFT(H94,1)="-",1,0)+IF(LEFT(I94,1)="-",1,0)+IF(LEFT(J94,1)="-",1,0)))</f>
      </c>
      <c r="M94" s="150">
        <f t="shared" si="3"/>
      </c>
      <c r="N94" s="150">
        <f t="shared" si="3"/>
      </c>
    </row>
    <row r="95" spans="2:14" ht="15">
      <c r="B95" s="136"/>
      <c r="C95" s="114"/>
      <c r="D95" s="114"/>
      <c r="E95" s="114"/>
      <c r="F95" s="114"/>
      <c r="G95" s="114"/>
      <c r="H95" s="114"/>
      <c r="I95" s="194" t="s">
        <v>246</v>
      </c>
      <c r="J95" s="194"/>
      <c r="K95" s="151">
        <f>SUM(K90:K94)</f>
        <v>9</v>
      </c>
      <c r="L95" s="151">
        <f>SUM(L90:L94)</f>
        <v>1</v>
      </c>
      <c r="M95" s="151">
        <f>SUM(M90:M94)</f>
        <v>3</v>
      </c>
      <c r="N95" s="151">
        <f>SUM(N90:N94)</f>
        <v>0</v>
      </c>
    </row>
    <row r="96" spans="2:14" ht="15">
      <c r="B96" s="152" t="s">
        <v>247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53"/>
    </row>
    <row r="97" spans="2:14" ht="15">
      <c r="B97" s="154" t="s">
        <v>248</v>
      </c>
      <c r="C97" s="155"/>
      <c r="D97" s="155" t="s">
        <v>249</v>
      </c>
      <c r="E97" s="156"/>
      <c r="F97" s="155"/>
      <c r="G97" s="155" t="s">
        <v>36</v>
      </c>
      <c r="H97" s="156"/>
      <c r="I97" s="155"/>
      <c r="J97" s="157" t="s">
        <v>250</v>
      </c>
      <c r="K97" s="118"/>
      <c r="L97" s="114"/>
      <c r="M97" s="114"/>
      <c r="N97" s="153"/>
    </row>
    <row r="98" spans="2:14" ht="18">
      <c r="B98" s="136"/>
      <c r="C98" s="114"/>
      <c r="D98" s="114"/>
      <c r="E98" s="114"/>
      <c r="F98" s="114"/>
      <c r="G98" s="114"/>
      <c r="H98" s="114"/>
      <c r="I98" s="114"/>
      <c r="J98" s="195" t="str">
        <f>IF(M95=3,C84,IF(N95=3,G84,""))</f>
        <v>TIP-70</v>
      </c>
      <c r="K98" s="195"/>
      <c r="L98" s="195"/>
      <c r="M98" s="195"/>
      <c r="N98" s="195"/>
    </row>
    <row r="99" spans="2:14" ht="18">
      <c r="B99" s="158"/>
      <c r="C99" s="159"/>
      <c r="D99" s="159"/>
      <c r="E99" s="159"/>
      <c r="F99" s="159"/>
      <c r="G99" s="159"/>
      <c r="H99" s="159"/>
      <c r="I99" s="159"/>
      <c r="J99" s="160"/>
      <c r="K99" s="160"/>
      <c r="L99" s="160"/>
      <c r="M99" s="160"/>
      <c r="N99" s="161"/>
    </row>
    <row r="100" ht="12.75">
      <c r="B100" s="143" t="s">
        <v>417</v>
      </c>
    </row>
    <row r="101" ht="12.75">
      <c r="B101" t="s">
        <v>418</v>
      </c>
    </row>
    <row r="102" ht="12.75">
      <c r="B102" t="s">
        <v>419</v>
      </c>
    </row>
    <row r="104" spans="2:14" ht="15.75">
      <c r="B104" s="108"/>
      <c r="C104" s="109"/>
      <c r="D104" s="110"/>
      <c r="E104" s="110"/>
      <c r="F104" s="178" t="s">
        <v>220</v>
      </c>
      <c r="G104" s="178"/>
      <c r="H104" s="179" t="s">
        <v>221</v>
      </c>
      <c r="I104" s="179"/>
      <c r="J104" s="179"/>
      <c r="K104" s="179"/>
      <c r="L104" s="179"/>
      <c r="M104" s="179"/>
      <c r="N104" s="179"/>
    </row>
    <row r="105" spans="2:14" ht="15.75">
      <c r="B105" s="111"/>
      <c r="C105" s="112" t="s">
        <v>222</v>
      </c>
      <c r="D105" s="113"/>
      <c r="E105" s="114"/>
      <c r="F105" s="180" t="s">
        <v>223</v>
      </c>
      <c r="G105" s="180"/>
      <c r="H105" s="181" t="s">
        <v>13</v>
      </c>
      <c r="I105" s="181"/>
      <c r="J105" s="181"/>
      <c r="K105" s="181"/>
      <c r="L105" s="181"/>
      <c r="M105" s="181"/>
      <c r="N105" s="181"/>
    </row>
    <row r="106" spans="2:14" ht="15.75">
      <c r="B106" s="115"/>
      <c r="C106" s="116"/>
      <c r="D106" s="114"/>
      <c r="E106" s="114"/>
      <c r="F106" s="182" t="s">
        <v>225</v>
      </c>
      <c r="G106" s="182"/>
      <c r="H106" s="183" t="s">
        <v>397</v>
      </c>
      <c r="I106" s="183"/>
      <c r="J106" s="183"/>
      <c r="K106" s="183"/>
      <c r="L106" s="183"/>
      <c r="M106" s="183"/>
      <c r="N106" s="183"/>
    </row>
    <row r="107" spans="2:14" ht="20.25">
      <c r="B107" s="117"/>
      <c r="C107" s="48" t="s">
        <v>411</v>
      </c>
      <c r="D107" s="118"/>
      <c r="E107" s="114"/>
      <c r="F107" s="184" t="s">
        <v>412</v>
      </c>
      <c r="G107" s="184"/>
      <c r="H107" s="185">
        <v>44443</v>
      </c>
      <c r="I107" s="185"/>
      <c r="J107" s="185"/>
      <c r="K107" s="119" t="s">
        <v>413</v>
      </c>
      <c r="L107" s="186"/>
      <c r="M107" s="186"/>
      <c r="N107" s="186"/>
    </row>
    <row r="108" spans="2:14" ht="15">
      <c r="B108" s="120"/>
      <c r="C108" s="121"/>
      <c r="D108" s="114"/>
      <c r="E108" s="114"/>
      <c r="F108" s="122"/>
      <c r="G108" s="121"/>
      <c r="H108" s="121"/>
      <c r="I108" s="123"/>
      <c r="J108" s="124"/>
      <c r="K108" s="125"/>
      <c r="L108" s="125"/>
      <c r="M108" s="125"/>
      <c r="N108" s="126"/>
    </row>
    <row r="109" spans="2:14" ht="15.75">
      <c r="B109" s="127" t="s">
        <v>228</v>
      </c>
      <c r="C109" s="187" t="s">
        <v>95</v>
      </c>
      <c r="D109" s="187"/>
      <c r="E109" s="128"/>
      <c r="F109" s="129" t="s">
        <v>229</v>
      </c>
      <c r="G109" s="188" t="s">
        <v>19</v>
      </c>
      <c r="H109" s="188"/>
      <c r="I109" s="188"/>
      <c r="J109" s="188"/>
      <c r="K109" s="188"/>
      <c r="L109" s="188"/>
      <c r="M109" s="188"/>
      <c r="N109" s="188"/>
    </row>
    <row r="110" spans="2:14" ht="12.75">
      <c r="B110" s="130" t="s">
        <v>231</v>
      </c>
      <c r="C110" s="189" t="s">
        <v>278</v>
      </c>
      <c r="D110" s="189"/>
      <c r="E110" s="131"/>
      <c r="F110" s="132" t="s">
        <v>233</v>
      </c>
      <c r="G110" s="190" t="s">
        <v>323</v>
      </c>
      <c r="H110" s="190"/>
      <c r="I110" s="190"/>
      <c r="J110" s="190"/>
      <c r="K110" s="190"/>
      <c r="L110" s="190"/>
      <c r="M110" s="190"/>
      <c r="N110" s="190"/>
    </row>
    <row r="111" spans="2:14" ht="12.75">
      <c r="B111" s="133" t="s">
        <v>234</v>
      </c>
      <c r="C111" s="191" t="s">
        <v>265</v>
      </c>
      <c r="D111" s="191"/>
      <c r="E111" s="131"/>
      <c r="F111" s="134" t="s">
        <v>235</v>
      </c>
      <c r="G111" s="192" t="s">
        <v>163</v>
      </c>
      <c r="H111" s="192"/>
      <c r="I111" s="192"/>
      <c r="J111" s="192"/>
      <c r="K111" s="192"/>
      <c r="L111" s="192"/>
      <c r="M111" s="192"/>
      <c r="N111" s="192"/>
    </row>
    <row r="112" spans="2:14" ht="12.75">
      <c r="B112" s="133" t="s">
        <v>414</v>
      </c>
      <c r="C112" s="191" t="s">
        <v>333</v>
      </c>
      <c r="D112" s="191"/>
      <c r="E112" s="131"/>
      <c r="F112" s="135" t="s">
        <v>415</v>
      </c>
      <c r="G112" s="192" t="s">
        <v>18</v>
      </c>
      <c r="H112" s="192"/>
      <c r="I112" s="192"/>
      <c r="J112" s="192"/>
      <c r="K112" s="192"/>
      <c r="L112" s="192"/>
      <c r="M112" s="192"/>
      <c r="N112" s="192"/>
    </row>
    <row r="113" spans="2:14" ht="15.75">
      <c r="B113" s="136"/>
      <c r="C113" s="114"/>
      <c r="D113" s="114"/>
      <c r="E113" s="114"/>
      <c r="F113" s="122"/>
      <c r="G113" s="137"/>
      <c r="H113" s="137"/>
      <c r="I113" s="137"/>
      <c r="J113" s="114"/>
      <c r="K113" s="114"/>
      <c r="L113" s="114"/>
      <c r="M113" s="138"/>
      <c r="N113" s="139"/>
    </row>
    <row r="114" spans="2:14" ht="15">
      <c r="B114" s="140" t="s">
        <v>238</v>
      </c>
      <c r="C114" s="114"/>
      <c r="D114" s="114"/>
      <c r="E114" s="114"/>
      <c r="F114" s="141">
        <v>1</v>
      </c>
      <c r="G114" s="141">
        <v>2</v>
      </c>
      <c r="H114" s="141">
        <v>3</v>
      </c>
      <c r="I114" s="141">
        <v>4</v>
      </c>
      <c r="J114" s="141">
        <v>5</v>
      </c>
      <c r="K114" s="193" t="s">
        <v>7</v>
      </c>
      <c r="L114" s="193"/>
      <c r="M114" s="141" t="s">
        <v>239</v>
      </c>
      <c r="N114" s="142" t="s">
        <v>240</v>
      </c>
    </row>
    <row r="115" spans="2:14" ht="12.75">
      <c r="B115" s="144" t="s">
        <v>241</v>
      </c>
      <c r="C115" s="145" t="str">
        <f>IF(C110&gt;"",C110,"")</f>
        <v>Vahtola Sisu</v>
      </c>
      <c r="D115" s="145" t="str">
        <f>IF(G110&gt;"",G110,"")</f>
        <v>Ikola Aleksi</v>
      </c>
      <c r="E115" s="146"/>
      <c r="F115" s="147">
        <v>7</v>
      </c>
      <c r="G115" s="147">
        <v>8</v>
      </c>
      <c r="H115" s="147">
        <v>5</v>
      </c>
      <c r="I115" s="147"/>
      <c r="J115" s="147"/>
      <c r="K115" s="148">
        <f>IF(ISBLANK(F115),"",COUNTIF(F115:J115,"&gt;=0"))</f>
        <v>3</v>
      </c>
      <c r="L115" s="149">
        <f>IF(ISBLANK(F115),"",(IF(LEFT(F115,1)="-",1,0)+IF(LEFT(G115,1)="-",1,0)+IF(LEFT(H115,1)="-",1,0)+IF(LEFT(I115,1)="-",1,0)+IF(LEFT(J115,1)="-",1,0)))</f>
        <v>0</v>
      </c>
      <c r="M115" s="150">
        <f aca="true" t="shared" si="4" ref="M115:N119">IF(K115=3,1,"")</f>
        <v>1</v>
      </c>
      <c r="N115" s="150">
        <f t="shared" si="4"/>
      </c>
    </row>
    <row r="116" spans="2:14" ht="12.75">
      <c r="B116" s="144" t="s">
        <v>242</v>
      </c>
      <c r="C116" s="145" t="str">
        <f>IF(C111&gt;"",C111,"")</f>
        <v>Myllymäki Aaron</v>
      </c>
      <c r="D116" s="145" t="str">
        <f>IF(G111&gt;"",G111,"")</f>
        <v>Ikola Jesse</v>
      </c>
      <c r="E116" s="146"/>
      <c r="F116" s="147">
        <v>-8</v>
      </c>
      <c r="G116" s="147">
        <v>-10</v>
      </c>
      <c r="H116" s="147">
        <v>-7</v>
      </c>
      <c r="I116" s="147"/>
      <c r="J116" s="147"/>
      <c r="K116" s="148">
        <f>IF(ISBLANK(F116),"",COUNTIF(F116:J116,"&gt;=0"))</f>
        <v>0</v>
      </c>
      <c r="L116" s="149">
        <f>IF(ISBLANK(F116),"",(IF(LEFT(F116,1)="-",1,0)+IF(LEFT(G116,1)="-",1,0)+IF(LEFT(H116,1)="-",1,0)+IF(LEFT(I116,1)="-",1,0)+IF(LEFT(J116,1)="-",1,0)))</f>
        <v>3</v>
      </c>
      <c r="M116" s="150">
        <f t="shared" si="4"/>
      </c>
      <c r="N116" s="150">
        <f t="shared" si="4"/>
        <v>1</v>
      </c>
    </row>
    <row r="117" spans="2:14" ht="12.75">
      <c r="B117" s="144" t="s">
        <v>416</v>
      </c>
      <c r="C117" s="145" t="str">
        <f>IF(C112&gt;"",C112,"")</f>
        <v>Tolonen Aaro</v>
      </c>
      <c r="D117" s="145" t="str">
        <f>IF(G112&gt;"",G112,"")</f>
        <v>Arvola Emil</v>
      </c>
      <c r="E117" s="146"/>
      <c r="F117" s="147">
        <v>-10</v>
      </c>
      <c r="G117" s="147">
        <v>-10</v>
      </c>
      <c r="H117" s="147">
        <v>11</v>
      </c>
      <c r="I117" s="147">
        <v>6</v>
      </c>
      <c r="J117" s="147">
        <v>6</v>
      </c>
      <c r="K117" s="148">
        <f>IF(ISBLANK(F117),"",COUNTIF(F117:J117,"&gt;=0"))</f>
        <v>3</v>
      </c>
      <c r="L117" s="149">
        <f>IF(ISBLANK(F117),"",(IF(LEFT(F117,1)="-",1,0)+IF(LEFT(G117,1)="-",1,0)+IF(LEFT(H117,1)="-",1,0)+IF(LEFT(I117,1)="-",1,0)+IF(LEFT(J117,1)="-",1,0)))</f>
        <v>2</v>
      </c>
      <c r="M117" s="150">
        <f t="shared" si="4"/>
        <v>1</v>
      </c>
      <c r="N117" s="150">
        <f t="shared" si="4"/>
      </c>
    </row>
    <row r="118" spans="2:14" ht="12.75">
      <c r="B118" s="144" t="s">
        <v>244</v>
      </c>
      <c r="C118" s="145" t="str">
        <f>IF(C110&gt;"",C110,"")</f>
        <v>Vahtola Sisu</v>
      </c>
      <c r="D118" s="145" t="str">
        <f>IF(G111&gt;"",G111,"")</f>
        <v>Ikola Jesse</v>
      </c>
      <c r="E118" s="146"/>
      <c r="F118" s="147">
        <v>12</v>
      </c>
      <c r="G118" s="147">
        <v>8</v>
      </c>
      <c r="H118" s="147">
        <v>-9</v>
      </c>
      <c r="I118" s="147">
        <v>-9</v>
      </c>
      <c r="J118" s="147">
        <v>-5</v>
      </c>
      <c r="K118" s="148">
        <f>IF(ISBLANK(F118),"",COUNTIF(F118:J118,"&gt;=0"))</f>
        <v>2</v>
      </c>
      <c r="L118" s="149">
        <f>IF(ISBLANK(F118),"",(IF(LEFT(F118,1)="-",1,0)+IF(LEFT(G118,1)="-",1,0)+IF(LEFT(H118,1)="-",1,0)+IF(LEFT(I118,1)="-",1,0)+IF(LEFT(J118,1)="-",1,0)))</f>
        <v>3</v>
      </c>
      <c r="M118" s="150">
        <f t="shared" si="4"/>
      </c>
      <c r="N118" s="150">
        <f t="shared" si="4"/>
        <v>1</v>
      </c>
    </row>
    <row r="119" spans="2:14" ht="12.75">
      <c r="B119" s="144" t="s">
        <v>245</v>
      </c>
      <c r="C119" s="145" t="str">
        <f>IF(C111&gt;"",C111,"")</f>
        <v>Myllymäki Aaron</v>
      </c>
      <c r="D119" s="145" t="str">
        <f>IF(G110&gt;"",G110,"")</f>
        <v>Ikola Aleksi</v>
      </c>
      <c r="E119" s="146"/>
      <c r="F119" s="147">
        <v>-7</v>
      </c>
      <c r="G119" s="147">
        <v>7</v>
      </c>
      <c r="H119" s="147">
        <v>-7</v>
      </c>
      <c r="I119" s="147">
        <v>-7</v>
      </c>
      <c r="J119" s="147"/>
      <c r="K119" s="148">
        <f>IF(ISBLANK(F119),"",COUNTIF(F119:J119,"&gt;=0"))</f>
        <v>1</v>
      </c>
      <c r="L119" s="149">
        <f>IF(ISBLANK(F119),"",(IF(LEFT(F119,1)="-",1,0)+IF(LEFT(G119,1)="-",1,0)+IF(LEFT(H119,1)="-",1,0)+IF(LEFT(I119,1)="-",1,0)+IF(LEFT(J119,1)="-",1,0)))</f>
        <v>3</v>
      </c>
      <c r="M119" s="150">
        <f t="shared" si="4"/>
      </c>
      <c r="N119" s="150">
        <f t="shared" si="4"/>
        <v>1</v>
      </c>
    </row>
    <row r="120" spans="2:14" ht="15">
      <c r="B120" s="136"/>
      <c r="C120" s="114"/>
      <c r="D120" s="114"/>
      <c r="E120" s="114"/>
      <c r="F120" s="114"/>
      <c r="G120" s="114"/>
      <c r="H120" s="114"/>
      <c r="I120" s="194" t="s">
        <v>246</v>
      </c>
      <c r="J120" s="194"/>
      <c r="K120" s="151">
        <f>SUM(K115:K119)</f>
        <v>9</v>
      </c>
      <c r="L120" s="151">
        <f>SUM(L115:L119)</f>
        <v>11</v>
      </c>
      <c r="M120" s="151">
        <f>SUM(M115:M119)</f>
        <v>2</v>
      </c>
      <c r="N120" s="151">
        <f>SUM(N115:N119)</f>
        <v>3</v>
      </c>
    </row>
    <row r="121" spans="2:14" ht="15">
      <c r="B121" s="152" t="s">
        <v>247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53"/>
    </row>
    <row r="122" spans="2:14" ht="15">
      <c r="B122" s="154" t="s">
        <v>248</v>
      </c>
      <c r="C122" s="155"/>
      <c r="D122" s="155" t="s">
        <v>249</v>
      </c>
      <c r="E122" s="156"/>
      <c r="F122" s="155"/>
      <c r="G122" s="155" t="s">
        <v>36</v>
      </c>
      <c r="H122" s="156"/>
      <c r="I122" s="155"/>
      <c r="J122" s="157" t="s">
        <v>250</v>
      </c>
      <c r="K122" s="118"/>
      <c r="L122" s="114"/>
      <c r="M122" s="114"/>
      <c r="N122" s="153"/>
    </row>
    <row r="123" spans="2:14" ht="18">
      <c r="B123" s="136"/>
      <c r="C123" s="114"/>
      <c r="D123" s="114"/>
      <c r="E123" s="114"/>
      <c r="F123" s="114"/>
      <c r="G123" s="114"/>
      <c r="H123" s="114"/>
      <c r="I123" s="114"/>
      <c r="J123" s="195" t="str">
        <f>IF(M120=3,C109,IF(N120=3,G109,""))</f>
        <v>KoKu</v>
      </c>
      <c r="K123" s="195"/>
      <c r="L123" s="195"/>
      <c r="M123" s="195"/>
      <c r="N123" s="195"/>
    </row>
    <row r="124" spans="2:14" ht="18">
      <c r="B124" s="158"/>
      <c r="C124" s="159"/>
      <c r="D124" s="159"/>
      <c r="E124" s="159"/>
      <c r="F124" s="159"/>
      <c r="G124" s="159"/>
      <c r="H124" s="159"/>
      <c r="I124" s="159"/>
      <c r="J124" s="160"/>
      <c r="K124" s="160"/>
      <c r="L124" s="160"/>
      <c r="M124" s="160"/>
      <c r="N124" s="161"/>
    </row>
    <row r="125" ht="12.75">
      <c r="B125" s="143" t="s">
        <v>417</v>
      </c>
    </row>
    <row r="126" ht="12.75">
      <c r="B126" t="s">
        <v>418</v>
      </c>
    </row>
    <row r="127" ht="12.75">
      <c r="B127" t="s">
        <v>419</v>
      </c>
    </row>
    <row r="129" spans="2:14" ht="15.75">
      <c r="B129" s="108"/>
      <c r="C129" s="109"/>
      <c r="D129" s="110"/>
      <c r="E129" s="110"/>
      <c r="F129" s="178" t="s">
        <v>220</v>
      </c>
      <c r="G129" s="178"/>
      <c r="H129" s="179" t="s">
        <v>221</v>
      </c>
      <c r="I129" s="179"/>
      <c r="J129" s="179"/>
      <c r="K129" s="179"/>
      <c r="L129" s="179"/>
      <c r="M129" s="179"/>
      <c r="N129" s="179"/>
    </row>
    <row r="130" spans="2:14" ht="15.75">
      <c r="B130" s="111"/>
      <c r="C130" s="112" t="s">
        <v>222</v>
      </c>
      <c r="D130" s="113"/>
      <c r="E130" s="114"/>
      <c r="F130" s="180" t="s">
        <v>223</v>
      </c>
      <c r="G130" s="180"/>
      <c r="H130" s="181" t="s">
        <v>13</v>
      </c>
      <c r="I130" s="181"/>
      <c r="J130" s="181"/>
      <c r="K130" s="181"/>
      <c r="L130" s="181"/>
      <c r="M130" s="181"/>
      <c r="N130" s="181"/>
    </row>
    <row r="131" spans="2:14" ht="15.75">
      <c r="B131" s="115"/>
      <c r="C131" s="116"/>
      <c r="D131" s="114"/>
      <c r="E131" s="114"/>
      <c r="F131" s="182" t="s">
        <v>225</v>
      </c>
      <c r="G131" s="182"/>
      <c r="H131" s="183" t="s">
        <v>397</v>
      </c>
      <c r="I131" s="183"/>
      <c r="J131" s="183"/>
      <c r="K131" s="183"/>
      <c r="L131" s="183"/>
      <c r="M131" s="183"/>
      <c r="N131" s="183"/>
    </row>
    <row r="132" spans="2:14" ht="20.25">
      <c r="B132" s="117"/>
      <c r="C132" s="48" t="s">
        <v>411</v>
      </c>
      <c r="D132" s="118"/>
      <c r="E132" s="114"/>
      <c r="F132" s="184" t="s">
        <v>412</v>
      </c>
      <c r="G132" s="184"/>
      <c r="H132" s="185">
        <v>44443</v>
      </c>
      <c r="I132" s="185"/>
      <c r="J132" s="185"/>
      <c r="K132" s="119" t="s">
        <v>413</v>
      </c>
      <c r="L132" s="186"/>
      <c r="M132" s="186"/>
      <c r="N132" s="186"/>
    </row>
    <row r="133" spans="2:14" ht="15">
      <c r="B133" s="120"/>
      <c r="C133" s="121"/>
      <c r="D133" s="114"/>
      <c r="E133" s="114"/>
      <c r="F133" s="122"/>
      <c r="G133" s="121"/>
      <c r="H133" s="121"/>
      <c r="I133" s="123"/>
      <c r="J133" s="124"/>
      <c r="K133" s="125"/>
      <c r="L133" s="125"/>
      <c r="M133" s="125"/>
      <c r="N133" s="126"/>
    </row>
    <row r="134" spans="2:14" ht="15.75">
      <c r="B134" s="127" t="s">
        <v>228</v>
      </c>
      <c r="C134" s="187" t="s">
        <v>19</v>
      </c>
      <c r="D134" s="187"/>
      <c r="E134" s="128"/>
      <c r="F134" s="129" t="s">
        <v>229</v>
      </c>
      <c r="G134" s="188" t="s">
        <v>13</v>
      </c>
      <c r="H134" s="188"/>
      <c r="I134" s="188"/>
      <c r="J134" s="188"/>
      <c r="K134" s="188"/>
      <c r="L134" s="188"/>
      <c r="M134" s="188"/>
      <c r="N134" s="188"/>
    </row>
    <row r="135" spans="2:14" ht="12.75">
      <c r="B135" s="130" t="s">
        <v>231</v>
      </c>
      <c r="C135" s="189" t="s">
        <v>163</v>
      </c>
      <c r="D135" s="189"/>
      <c r="E135" s="131"/>
      <c r="F135" s="132" t="s">
        <v>233</v>
      </c>
      <c r="G135" s="190" t="s">
        <v>262</v>
      </c>
      <c r="H135" s="190"/>
      <c r="I135" s="190"/>
      <c r="J135" s="190"/>
      <c r="K135" s="190"/>
      <c r="L135" s="190"/>
      <c r="M135" s="190"/>
      <c r="N135" s="190"/>
    </row>
    <row r="136" spans="2:14" ht="12.75">
      <c r="B136" s="133" t="s">
        <v>234</v>
      </c>
      <c r="C136" s="191" t="s">
        <v>323</v>
      </c>
      <c r="D136" s="191"/>
      <c r="E136" s="131"/>
      <c r="F136" s="134" t="s">
        <v>235</v>
      </c>
      <c r="G136" s="192" t="s">
        <v>343</v>
      </c>
      <c r="H136" s="192"/>
      <c r="I136" s="192"/>
      <c r="J136" s="192"/>
      <c r="K136" s="192"/>
      <c r="L136" s="192"/>
      <c r="M136" s="192"/>
      <c r="N136" s="192"/>
    </row>
    <row r="137" spans="2:14" ht="12.75">
      <c r="B137" s="133" t="s">
        <v>414</v>
      </c>
      <c r="C137" s="191" t="s">
        <v>18</v>
      </c>
      <c r="D137" s="191"/>
      <c r="E137" s="131"/>
      <c r="F137" s="135" t="s">
        <v>415</v>
      </c>
      <c r="G137" s="192" t="s">
        <v>232</v>
      </c>
      <c r="H137" s="192"/>
      <c r="I137" s="192"/>
      <c r="J137" s="192"/>
      <c r="K137" s="192"/>
      <c r="L137" s="192"/>
      <c r="M137" s="192"/>
      <c r="N137" s="192"/>
    </row>
    <row r="138" spans="2:14" ht="15.75">
      <c r="B138" s="136"/>
      <c r="C138" s="114"/>
      <c r="D138" s="114"/>
      <c r="E138" s="114"/>
      <c r="F138" s="122"/>
      <c r="G138" s="137"/>
      <c r="H138" s="137"/>
      <c r="I138" s="137"/>
      <c r="J138" s="114"/>
      <c r="K138" s="114"/>
      <c r="L138" s="114"/>
      <c r="M138" s="138"/>
      <c r="N138" s="139"/>
    </row>
    <row r="139" spans="2:14" ht="15">
      <c r="B139" s="140" t="s">
        <v>238</v>
      </c>
      <c r="C139" s="114"/>
      <c r="D139" s="114"/>
      <c r="E139" s="114"/>
      <c r="F139" s="141">
        <v>1</v>
      </c>
      <c r="G139" s="141">
        <v>2</v>
      </c>
      <c r="H139" s="141">
        <v>3</v>
      </c>
      <c r="I139" s="141">
        <v>4</v>
      </c>
      <c r="J139" s="141">
        <v>5</v>
      </c>
      <c r="K139" s="193" t="s">
        <v>7</v>
      </c>
      <c r="L139" s="193"/>
      <c r="M139" s="141" t="s">
        <v>239</v>
      </c>
      <c r="N139" s="142" t="s">
        <v>240</v>
      </c>
    </row>
    <row r="140" spans="2:14" ht="12.75">
      <c r="B140" s="144" t="s">
        <v>241</v>
      </c>
      <c r="C140" s="145" t="str">
        <f>IF(C135&gt;"",C135,"")</f>
        <v>Ikola Jesse</v>
      </c>
      <c r="D140" s="145" t="str">
        <f>IF(G135&gt;"",G135,"")</f>
        <v>Takalo Emil</v>
      </c>
      <c r="E140" s="146"/>
      <c r="F140" s="147">
        <v>10</v>
      </c>
      <c r="G140" s="147">
        <v>16</v>
      </c>
      <c r="H140" s="147">
        <v>-11</v>
      </c>
      <c r="I140" s="147">
        <v>9</v>
      </c>
      <c r="J140" s="147"/>
      <c r="K140" s="148">
        <f>IF(ISBLANK(F140),"",COUNTIF(F140:J140,"&gt;=0"))</f>
        <v>3</v>
      </c>
      <c r="L140" s="149">
        <f>IF(ISBLANK(F140),"",(IF(LEFT(F140,1)="-",1,0)+IF(LEFT(G140,1)="-",1,0)+IF(LEFT(H140,1)="-",1,0)+IF(LEFT(I140,1)="-",1,0)+IF(LEFT(J140,1)="-",1,0)))</f>
        <v>1</v>
      </c>
      <c r="M140" s="150">
        <f aca="true" t="shared" si="5" ref="M140:N144">IF(K140=3,1,"")</f>
        <v>1</v>
      </c>
      <c r="N140" s="150">
        <f t="shared" si="5"/>
      </c>
    </row>
    <row r="141" spans="2:14" ht="12.75">
      <c r="B141" s="144" t="s">
        <v>242</v>
      </c>
      <c r="C141" s="145" t="str">
        <f>IF(C136&gt;"",C136,"")</f>
        <v>Ikola Aleksi</v>
      </c>
      <c r="D141" s="145" t="str">
        <f>IF(G136&gt;"",G136,"")</f>
        <v>Kujala Henri</v>
      </c>
      <c r="E141" s="146"/>
      <c r="F141" s="147">
        <v>-8</v>
      </c>
      <c r="G141" s="147">
        <v>6</v>
      </c>
      <c r="H141" s="147">
        <v>-8</v>
      </c>
      <c r="I141" s="147">
        <v>-7</v>
      </c>
      <c r="J141" s="147"/>
      <c r="K141" s="148">
        <f>IF(ISBLANK(F141),"",COUNTIF(F141:J141,"&gt;=0"))</f>
        <v>1</v>
      </c>
      <c r="L141" s="149">
        <f>IF(ISBLANK(F141),"",(IF(LEFT(F141,1)="-",1,0)+IF(LEFT(G141,1)="-",1,0)+IF(LEFT(H141,1)="-",1,0)+IF(LEFT(I141,1)="-",1,0)+IF(LEFT(J141,1)="-",1,0)))</f>
        <v>3</v>
      </c>
      <c r="M141" s="150">
        <f t="shared" si="5"/>
      </c>
      <c r="N141" s="150">
        <f t="shared" si="5"/>
        <v>1</v>
      </c>
    </row>
    <row r="142" spans="2:14" ht="12.75">
      <c r="B142" s="144" t="s">
        <v>416</v>
      </c>
      <c r="C142" s="145" t="str">
        <f>IF(C137&gt;"",C137,"")</f>
        <v>Arvola Emil</v>
      </c>
      <c r="D142" s="145" t="str">
        <f>IF(G137&gt;"",G137,"")</f>
        <v>Vuoti Henrik</v>
      </c>
      <c r="E142" s="146"/>
      <c r="F142" s="147">
        <v>-6</v>
      </c>
      <c r="G142" s="147">
        <v>-5</v>
      </c>
      <c r="H142" s="147">
        <v>-5</v>
      </c>
      <c r="I142" s="147"/>
      <c r="J142" s="147"/>
      <c r="K142" s="148">
        <f>IF(ISBLANK(F142),"",COUNTIF(F142:J142,"&gt;=0"))</f>
        <v>0</v>
      </c>
      <c r="L142" s="149">
        <f>IF(ISBLANK(F142),"",(IF(LEFT(F142,1)="-",1,0)+IF(LEFT(G142,1)="-",1,0)+IF(LEFT(H142,1)="-",1,0)+IF(LEFT(I142,1)="-",1,0)+IF(LEFT(J142,1)="-",1,0)))</f>
        <v>3</v>
      </c>
      <c r="M142" s="150">
        <f t="shared" si="5"/>
      </c>
      <c r="N142" s="150">
        <f t="shared" si="5"/>
        <v>1</v>
      </c>
    </row>
    <row r="143" spans="2:14" ht="12.75">
      <c r="B143" s="144" t="s">
        <v>244</v>
      </c>
      <c r="C143" s="145" t="str">
        <f>IF(C135&gt;"",C135,"")</f>
        <v>Ikola Jesse</v>
      </c>
      <c r="D143" s="145" t="str">
        <f>IF(G136&gt;"",G136,"")</f>
        <v>Kujala Henri</v>
      </c>
      <c r="E143" s="146"/>
      <c r="F143" s="147">
        <v>-9</v>
      </c>
      <c r="G143" s="147">
        <v>-8</v>
      </c>
      <c r="H143" s="147">
        <v>-10</v>
      </c>
      <c r="I143" s="147"/>
      <c r="J143" s="147"/>
      <c r="K143" s="148">
        <f>IF(ISBLANK(F143),"",COUNTIF(F143:J143,"&gt;=0"))</f>
        <v>0</v>
      </c>
      <c r="L143" s="149">
        <f>IF(ISBLANK(F143),"",(IF(LEFT(F143,1)="-",1,0)+IF(LEFT(G143,1)="-",1,0)+IF(LEFT(H143,1)="-",1,0)+IF(LEFT(I143,1)="-",1,0)+IF(LEFT(J143,1)="-",1,0)))</f>
        <v>3</v>
      </c>
      <c r="M143" s="150">
        <f t="shared" si="5"/>
      </c>
      <c r="N143" s="150">
        <f t="shared" si="5"/>
        <v>1</v>
      </c>
    </row>
    <row r="144" spans="2:14" ht="12.75">
      <c r="B144" s="144" t="s">
        <v>245</v>
      </c>
      <c r="C144" s="145" t="str">
        <f>IF(C136&gt;"",C136,"")</f>
        <v>Ikola Aleksi</v>
      </c>
      <c r="D144" s="145" t="str">
        <f>IF(G135&gt;"",G135,"")</f>
        <v>Takalo Emil</v>
      </c>
      <c r="E144" s="146"/>
      <c r="F144" s="147"/>
      <c r="G144" s="147"/>
      <c r="H144" s="147"/>
      <c r="I144" s="147"/>
      <c r="J144" s="147"/>
      <c r="K144" s="148">
        <f>IF(ISBLANK(F144),"",COUNTIF(F144:J144,"&gt;=0"))</f>
      </c>
      <c r="L144" s="149">
        <f>IF(ISBLANK(F144),"",(IF(LEFT(F144,1)="-",1,0)+IF(LEFT(G144,1)="-",1,0)+IF(LEFT(H144,1)="-",1,0)+IF(LEFT(I144,1)="-",1,0)+IF(LEFT(J144,1)="-",1,0)))</f>
      </c>
      <c r="M144" s="150">
        <f t="shared" si="5"/>
      </c>
      <c r="N144" s="150">
        <f t="shared" si="5"/>
      </c>
    </row>
    <row r="145" spans="2:14" ht="15">
      <c r="B145" s="136"/>
      <c r="C145" s="114"/>
      <c r="D145" s="114"/>
      <c r="E145" s="114"/>
      <c r="F145" s="114"/>
      <c r="G145" s="114"/>
      <c r="H145" s="114"/>
      <c r="I145" s="194" t="s">
        <v>246</v>
      </c>
      <c r="J145" s="194"/>
      <c r="K145" s="151">
        <f>SUM(K140:K144)</f>
        <v>4</v>
      </c>
      <c r="L145" s="151">
        <f>SUM(L140:L144)</f>
        <v>10</v>
      </c>
      <c r="M145" s="151">
        <f>SUM(M140:M144)</f>
        <v>1</v>
      </c>
      <c r="N145" s="151">
        <f>SUM(N140:N144)</f>
        <v>3</v>
      </c>
    </row>
    <row r="146" spans="2:14" ht="15">
      <c r="B146" s="152" t="s">
        <v>247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53"/>
    </row>
    <row r="147" spans="2:14" ht="15">
      <c r="B147" s="154" t="s">
        <v>248</v>
      </c>
      <c r="C147" s="155"/>
      <c r="D147" s="155" t="s">
        <v>249</v>
      </c>
      <c r="E147" s="156"/>
      <c r="F147" s="155"/>
      <c r="G147" s="155" t="s">
        <v>36</v>
      </c>
      <c r="H147" s="156"/>
      <c r="I147" s="155"/>
      <c r="J147" s="157" t="s">
        <v>250</v>
      </c>
      <c r="K147" s="118"/>
      <c r="L147" s="114"/>
      <c r="M147" s="114"/>
      <c r="N147" s="153"/>
    </row>
    <row r="148" spans="2:14" ht="18">
      <c r="B148" s="136"/>
      <c r="C148" s="114"/>
      <c r="D148" s="114"/>
      <c r="E148" s="114"/>
      <c r="F148" s="114"/>
      <c r="G148" s="114"/>
      <c r="H148" s="114"/>
      <c r="I148" s="114"/>
      <c r="J148" s="195" t="str">
        <f>IF(M145=3,C134,IF(N145=3,G134,""))</f>
        <v>OPT-86</v>
      </c>
      <c r="K148" s="195"/>
      <c r="L148" s="195"/>
      <c r="M148" s="195"/>
      <c r="N148" s="195"/>
    </row>
    <row r="149" spans="2:14" ht="18">
      <c r="B149" s="158"/>
      <c r="C149" s="159"/>
      <c r="D149" s="159"/>
      <c r="E149" s="159"/>
      <c r="F149" s="159"/>
      <c r="G149" s="159"/>
      <c r="H149" s="159"/>
      <c r="I149" s="159"/>
      <c r="J149" s="160"/>
      <c r="K149" s="160"/>
      <c r="L149" s="160"/>
      <c r="M149" s="160"/>
      <c r="N149" s="161"/>
    </row>
    <row r="150" ht="12.75">
      <c r="B150" s="143" t="s">
        <v>417</v>
      </c>
    </row>
    <row r="151" ht="12.75">
      <c r="B151" t="s">
        <v>418</v>
      </c>
    </row>
    <row r="152" ht="12.75">
      <c r="B152" t="s">
        <v>419</v>
      </c>
    </row>
    <row r="154" spans="2:14" ht="15.75">
      <c r="B154" s="108"/>
      <c r="C154" s="109"/>
      <c r="D154" s="110"/>
      <c r="E154" s="110"/>
      <c r="F154" s="178" t="s">
        <v>220</v>
      </c>
      <c r="G154" s="178"/>
      <c r="H154" s="179" t="s">
        <v>221</v>
      </c>
      <c r="I154" s="179"/>
      <c r="J154" s="179"/>
      <c r="K154" s="179"/>
      <c r="L154" s="179"/>
      <c r="M154" s="179"/>
      <c r="N154" s="179"/>
    </row>
    <row r="155" spans="2:14" ht="15.75">
      <c r="B155" s="111"/>
      <c r="C155" s="112" t="s">
        <v>222</v>
      </c>
      <c r="D155" s="113"/>
      <c r="E155" s="114"/>
      <c r="F155" s="180" t="s">
        <v>223</v>
      </c>
      <c r="G155" s="180"/>
      <c r="H155" s="181" t="s">
        <v>13</v>
      </c>
      <c r="I155" s="181"/>
      <c r="J155" s="181"/>
      <c r="K155" s="181"/>
      <c r="L155" s="181"/>
      <c r="M155" s="181"/>
      <c r="N155" s="181"/>
    </row>
    <row r="156" spans="2:14" ht="15.75">
      <c r="B156" s="115"/>
      <c r="C156" s="116"/>
      <c r="D156" s="114"/>
      <c r="E156" s="114"/>
      <c r="F156" s="182" t="s">
        <v>225</v>
      </c>
      <c r="G156" s="182"/>
      <c r="H156" s="183" t="s">
        <v>420</v>
      </c>
      <c r="I156" s="183"/>
      <c r="J156" s="183"/>
      <c r="K156" s="183"/>
      <c r="L156" s="183"/>
      <c r="M156" s="183"/>
      <c r="N156" s="183"/>
    </row>
    <row r="157" spans="2:14" ht="20.25">
      <c r="B157" s="117"/>
      <c r="C157" s="48" t="s">
        <v>411</v>
      </c>
      <c r="D157" s="118"/>
      <c r="E157" s="114"/>
      <c r="F157" s="184" t="s">
        <v>412</v>
      </c>
      <c r="G157" s="184"/>
      <c r="H157" s="185">
        <v>44443</v>
      </c>
      <c r="I157" s="185"/>
      <c r="J157" s="185"/>
      <c r="K157" s="119" t="s">
        <v>413</v>
      </c>
      <c r="L157" s="186"/>
      <c r="M157" s="186"/>
      <c r="N157" s="186"/>
    </row>
    <row r="158" spans="2:14" ht="15">
      <c r="B158" s="120"/>
      <c r="C158" s="121"/>
      <c r="D158" s="114"/>
      <c r="E158" s="114"/>
      <c r="F158" s="122"/>
      <c r="G158" s="121"/>
      <c r="H158" s="121"/>
      <c r="I158" s="123"/>
      <c r="J158" s="124"/>
      <c r="K158" s="125"/>
      <c r="L158" s="125"/>
      <c r="M158" s="125"/>
      <c r="N158" s="126"/>
    </row>
    <row r="159" spans="2:14" ht="15.75">
      <c r="B159" s="127" t="s">
        <v>228</v>
      </c>
      <c r="C159" s="187" t="s">
        <v>112</v>
      </c>
      <c r="D159" s="187"/>
      <c r="E159" s="128"/>
      <c r="F159" s="129" t="s">
        <v>229</v>
      </c>
      <c r="G159" s="188" t="s">
        <v>104</v>
      </c>
      <c r="H159" s="188"/>
      <c r="I159" s="188"/>
      <c r="J159" s="188"/>
      <c r="K159" s="188"/>
      <c r="L159" s="188"/>
      <c r="M159" s="188"/>
      <c r="N159" s="188"/>
    </row>
    <row r="160" spans="2:14" ht="12.75">
      <c r="B160" s="130" t="s">
        <v>231</v>
      </c>
      <c r="C160" s="189" t="s">
        <v>259</v>
      </c>
      <c r="D160" s="189"/>
      <c r="E160" s="131"/>
      <c r="F160" s="132" t="s">
        <v>233</v>
      </c>
      <c r="G160" s="190" t="s">
        <v>339</v>
      </c>
      <c r="H160" s="190"/>
      <c r="I160" s="190"/>
      <c r="J160" s="190"/>
      <c r="K160" s="190"/>
      <c r="L160" s="190"/>
      <c r="M160" s="190"/>
      <c r="N160" s="190"/>
    </row>
    <row r="161" spans="2:14" ht="12.75">
      <c r="B161" s="133" t="s">
        <v>234</v>
      </c>
      <c r="C161" s="191" t="s">
        <v>312</v>
      </c>
      <c r="D161" s="191"/>
      <c r="E161" s="131"/>
      <c r="F161" s="134" t="s">
        <v>235</v>
      </c>
      <c r="G161" s="192" t="s">
        <v>355</v>
      </c>
      <c r="H161" s="192"/>
      <c r="I161" s="192"/>
      <c r="J161" s="192"/>
      <c r="K161" s="192"/>
      <c r="L161" s="192"/>
      <c r="M161" s="192"/>
      <c r="N161" s="192"/>
    </row>
    <row r="162" spans="2:14" ht="12.75">
      <c r="B162" s="133" t="s">
        <v>414</v>
      </c>
      <c r="C162" s="191" t="s">
        <v>272</v>
      </c>
      <c r="D162" s="191"/>
      <c r="E162" s="131"/>
      <c r="F162" s="135" t="s">
        <v>415</v>
      </c>
      <c r="G162" s="192" t="s">
        <v>361</v>
      </c>
      <c r="H162" s="192"/>
      <c r="I162" s="192"/>
      <c r="J162" s="192"/>
      <c r="K162" s="192"/>
      <c r="L162" s="192"/>
      <c r="M162" s="192"/>
      <c r="N162" s="192"/>
    </row>
    <row r="163" spans="2:14" ht="15.75">
      <c r="B163" s="136"/>
      <c r="C163" s="114"/>
      <c r="D163" s="114"/>
      <c r="E163" s="114"/>
      <c r="F163" s="122"/>
      <c r="G163" s="137"/>
      <c r="H163" s="137"/>
      <c r="I163" s="137"/>
      <c r="J163" s="114"/>
      <c r="K163" s="114"/>
      <c r="L163" s="114"/>
      <c r="M163" s="138"/>
      <c r="N163" s="139"/>
    </row>
    <row r="164" spans="2:14" ht="15">
      <c r="B164" s="140" t="s">
        <v>238</v>
      </c>
      <c r="C164" s="114"/>
      <c r="D164" s="114"/>
      <c r="E164" s="114"/>
      <c r="F164" s="141">
        <v>1</v>
      </c>
      <c r="G164" s="141">
        <v>2</v>
      </c>
      <c r="H164" s="141">
        <v>3</v>
      </c>
      <c r="I164" s="141">
        <v>4</v>
      </c>
      <c r="J164" s="141">
        <v>5</v>
      </c>
      <c r="K164" s="193" t="s">
        <v>7</v>
      </c>
      <c r="L164" s="193"/>
      <c r="M164" s="141" t="s">
        <v>239</v>
      </c>
      <c r="N164" s="142" t="s">
        <v>240</v>
      </c>
    </row>
    <row r="165" spans="2:14" ht="12.75">
      <c r="B165" s="144" t="s">
        <v>241</v>
      </c>
      <c r="C165" s="145" t="str">
        <f>IF(C160&gt;"",C160,"")</f>
        <v>Tran Daniel</v>
      </c>
      <c r="D165" s="145" t="str">
        <f>IF(G160&gt;"",G160,"")</f>
        <v>Khosravi Sam</v>
      </c>
      <c r="E165" s="146"/>
      <c r="F165" s="147">
        <v>-4</v>
      </c>
      <c r="G165" s="147">
        <v>-4</v>
      </c>
      <c r="H165" s="147">
        <v>-6</v>
      </c>
      <c r="I165" s="147"/>
      <c r="J165" s="147"/>
      <c r="K165" s="148">
        <f>IF(ISBLANK(F165),"",COUNTIF(F165:J165,"&gt;=0"))</f>
        <v>0</v>
      </c>
      <c r="L165" s="149">
        <f>IF(ISBLANK(F165),"",(IF(LEFT(F165,1)="-",1,0)+IF(LEFT(G165,1)="-",1,0)+IF(LEFT(H165,1)="-",1,0)+IF(LEFT(I165,1)="-",1,0)+IF(LEFT(J165,1)="-",1,0)))</f>
        <v>3</v>
      </c>
      <c r="M165" s="150">
        <f aca="true" t="shared" si="6" ref="M165:N169">IF(K165=3,1,"")</f>
      </c>
      <c r="N165" s="150">
        <f t="shared" si="6"/>
        <v>1</v>
      </c>
    </row>
    <row r="166" spans="2:14" ht="12.75">
      <c r="B166" s="144" t="s">
        <v>242</v>
      </c>
      <c r="C166" s="145" t="str">
        <f>IF(C161&gt;"",C161,"")</f>
        <v>Joki Vincent</v>
      </c>
      <c r="D166" s="145" t="str">
        <f>IF(G161&gt;"",G161,"")</f>
        <v>Vesalainen Matias</v>
      </c>
      <c r="E166" s="146"/>
      <c r="F166" s="147">
        <v>-5</v>
      </c>
      <c r="G166" s="147">
        <v>-8</v>
      </c>
      <c r="H166" s="147">
        <v>-6</v>
      </c>
      <c r="I166" s="147"/>
      <c r="J166" s="147"/>
      <c r="K166" s="148">
        <f>IF(ISBLANK(F166),"",COUNTIF(F166:J166,"&gt;=0"))</f>
        <v>0</v>
      </c>
      <c r="L166" s="149">
        <f>IF(ISBLANK(F166),"",(IF(LEFT(F166,1)="-",1,0)+IF(LEFT(G166,1)="-",1,0)+IF(LEFT(H166,1)="-",1,0)+IF(LEFT(I166,1)="-",1,0)+IF(LEFT(J166,1)="-",1,0)))</f>
        <v>3</v>
      </c>
      <c r="M166" s="150">
        <f t="shared" si="6"/>
      </c>
      <c r="N166" s="150">
        <f t="shared" si="6"/>
        <v>1</v>
      </c>
    </row>
    <row r="167" spans="2:14" ht="12.75">
      <c r="B167" s="144" t="s">
        <v>416</v>
      </c>
      <c r="C167" s="145" t="str">
        <f>IF(C162&gt;"",C162,"")</f>
        <v>Chonwachirathanin Suphanat</v>
      </c>
      <c r="D167" s="145" t="str">
        <f>IF(G162&gt;"",G162,"")</f>
        <v>Vesalainen Rasmus</v>
      </c>
      <c r="E167" s="146"/>
      <c r="F167" s="147">
        <v>-2</v>
      </c>
      <c r="G167" s="147">
        <v>-3</v>
      </c>
      <c r="H167" s="147">
        <v>-4</v>
      </c>
      <c r="I167" s="147"/>
      <c r="J167" s="147"/>
      <c r="K167" s="148">
        <f>IF(ISBLANK(F167),"",COUNTIF(F167:J167,"&gt;=0"))</f>
        <v>0</v>
      </c>
      <c r="L167" s="149">
        <f>IF(ISBLANK(F167),"",(IF(LEFT(F167,1)="-",1,0)+IF(LEFT(G167,1)="-",1,0)+IF(LEFT(H167,1)="-",1,0)+IF(LEFT(I167,1)="-",1,0)+IF(LEFT(J167,1)="-",1,0)))</f>
        <v>3</v>
      </c>
      <c r="M167" s="150">
        <f t="shared" si="6"/>
      </c>
      <c r="N167" s="150">
        <f t="shared" si="6"/>
        <v>1</v>
      </c>
    </row>
    <row r="168" spans="2:14" ht="12.75">
      <c r="B168" s="144" t="s">
        <v>244</v>
      </c>
      <c r="C168" s="145" t="str">
        <f>IF(C160&gt;"",C160,"")</f>
        <v>Tran Daniel</v>
      </c>
      <c r="D168" s="145" t="str">
        <f>IF(G161&gt;"",G161,"")</f>
        <v>Vesalainen Matias</v>
      </c>
      <c r="E168" s="146"/>
      <c r="F168" s="147"/>
      <c r="G168" s="147"/>
      <c r="H168" s="147"/>
      <c r="I168" s="147"/>
      <c r="J168" s="147"/>
      <c r="K168" s="148">
        <f>IF(ISBLANK(F168),"",COUNTIF(F168:J168,"&gt;=0"))</f>
      </c>
      <c r="L168" s="149">
        <f>IF(ISBLANK(F168),"",(IF(LEFT(F168,1)="-",1,0)+IF(LEFT(G168,1)="-",1,0)+IF(LEFT(H168,1)="-",1,0)+IF(LEFT(I168,1)="-",1,0)+IF(LEFT(J168,1)="-",1,0)))</f>
      </c>
      <c r="M168" s="150">
        <f t="shared" si="6"/>
      </c>
      <c r="N168" s="150">
        <f t="shared" si="6"/>
      </c>
    </row>
    <row r="169" spans="2:14" ht="12.75">
      <c r="B169" s="144" t="s">
        <v>245</v>
      </c>
      <c r="C169" s="145" t="str">
        <f>IF(C161&gt;"",C161,"")</f>
        <v>Joki Vincent</v>
      </c>
      <c r="D169" s="145" t="str">
        <f>IF(G160&gt;"",G160,"")</f>
        <v>Khosravi Sam</v>
      </c>
      <c r="E169" s="146"/>
      <c r="F169" s="147"/>
      <c r="G169" s="147"/>
      <c r="H169" s="147"/>
      <c r="I169" s="147"/>
      <c r="J169" s="147"/>
      <c r="K169" s="148">
        <f>IF(ISBLANK(F169),"",COUNTIF(F169:J169,"&gt;=0"))</f>
      </c>
      <c r="L169" s="149">
        <f>IF(ISBLANK(F169),"",(IF(LEFT(F169,1)="-",1,0)+IF(LEFT(G169,1)="-",1,0)+IF(LEFT(H169,1)="-",1,0)+IF(LEFT(I169,1)="-",1,0)+IF(LEFT(J169,1)="-",1,0)))</f>
      </c>
      <c r="M169" s="150">
        <f t="shared" si="6"/>
      </c>
      <c r="N169" s="150">
        <f t="shared" si="6"/>
      </c>
    </row>
    <row r="170" spans="2:14" ht="15">
      <c r="B170" s="136"/>
      <c r="C170" s="114"/>
      <c r="D170" s="114"/>
      <c r="E170" s="114"/>
      <c r="F170" s="114"/>
      <c r="G170" s="114"/>
      <c r="H170" s="114"/>
      <c r="I170" s="194" t="s">
        <v>246</v>
      </c>
      <c r="J170" s="194"/>
      <c r="K170" s="151">
        <f>SUM(K165:K169)</f>
        <v>0</v>
      </c>
      <c r="L170" s="151">
        <f>SUM(L165:L169)</f>
        <v>9</v>
      </c>
      <c r="M170" s="151">
        <f>SUM(M165:M169)</f>
        <v>0</v>
      </c>
      <c r="N170" s="151">
        <f>SUM(N165:N169)</f>
        <v>3</v>
      </c>
    </row>
    <row r="171" spans="2:14" ht="15">
      <c r="B171" s="152" t="s">
        <v>247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53"/>
    </row>
    <row r="172" spans="2:14" ht="15">
      <c r="B172" s="154" t="s">
        <v>248</v>
      </c>
      <c r="C172" s="155"/>
      <c r="D172" s="155" t="s">
        <v>249</v>
      </c>
      <c r="E172" s="156"/>
      <c r="F172" s="155"/>
      <c r="G172" s="155" t="s">
        <v>36</v>
      </c>
      <c r="H172" s="156"/>
      <c r="I172" s="155"/>
      <c r="J172" s="157" t="s">
        <v>250</v>
      </c>
      <c r="K172" s="118"/>
      <c r="L172" s="114"/>
      <c r="M172" s="114"/>
      <c r="N172" s="153"/>
    </row>
    <row r="173" spans="2:14" ht="18">
      <c r="B173" s="136"/>
      <c r="C173" s="114"/>
      <c r="D173" s="114"/>
      <c r="E173" s="114"/>
      <c r="F173" s="114"/>
      <c r="G173" s="114"/>
      <c r="H173" s="114"/>
      <c r="I173" s="114"/>
      <c r="J173" s="195" t="str">
        <f>IF(M170=3,C159,IF(N170=3,G159,""))</f>
        <v>KoKa</v>
      </c>
      <c r="K173" s="195"/>
      <c r="L173" s="195"/>
      <c r="M173" s="195"/>
      <c r="N173" s="195"/>
    </row>
    <row r="174" spans="2:14" ht="18">
      <c r="B174" s="158"/>
      <c r="C174" s="159"/>
      <c r="D174" s="159"/>
      <c r="E174" s="159"/>
      <c r="F174" s="159"/>
      <c r="G174" s="159"/>
      <c r="H174" s="159"/>
      <c r="I174" s="159"/>
      <c r="J174" s="160"/>
      <c r="K174" s="160"/>
      <c r="L174" s="160"/>
      <c r="M174" s="160"/>
      <c r="N174" s="161"/>
    </row>
    <row r="175" ht="12.75">
      <c r="B175" s="143" t="s">
        <v>417</v>
      </c>
    </row>
    <row r="176" ht="12.75">
      <c r="B176" t="s">
        <v>418</v>
      </c>
    </row>
    <row r="177" ht="12.75">
      <c r="B177" t="s">
        <v>419</v>
      </c>
    </row>
    <row r="179" spans="2:14" ht="15.75">
      <c r="B179" s="108"/>
      <c r="C179" s="109"/>
      <c r="D179" s="110"/>
      <c r="E179" s="110"/>
      <c r="F179" s="178" t="s">
        <v>220</v>
      </c>
      <c r="G179" s="178"/>
      <c r="H179" s="179" t="s">
        <v>221</v>
      </c>
      <c r="I179" s="179"/>
      <c r="J179" s="179"/>
      <c r="K179" s="179"/>
      <c r="L179" s="179"/>
      <c r="M179" s="179"/>
      <c r="N179" s="179"/>
    </row>
    <row r="180" spans="2:14" ht="15.75">
      <c r="B180" s="111"/>
      <c r="C180" s="112" t="s">
        <v>222</v>
      </c>
      <c r="D180" s="113"/>
      <c r="E180" s="114"/>
      <c r="F180" s="180" t="s">
        <v>223</v>
      </c>
      <c r="G180" s="180"/>
      <c r="H180" s="181" t="s">
        <v>13</v>
      </c>
      <c r="I180" s="181"/>
      <c r="J180" s="181"/>
      <c r="K180" s="181"/>
      <c r="L180" s="181"/>
      <c r="M180" s="181"/>
      <c r="N180" s="181"/>
    </row>
    <row r="181" spans="2:14" ht="15.75">
      <c r="B181" s="115"/>
      <c r="C181" s="116"/>
      <c r="D181" s="114"/>
      <c r="E181" s="114"/>
      <c r="F181" s="182" t="s">
        <v>225</v>
      </c>
      <c r="G181" s="182"/>
      <c r="H181" s="183" t="s">
        <v>421</v>
      </c>
      <c r="I181" s="183"/>
      <c r="J181" s="183"/>
      <c r="K181" s="183"/>
      <c r="L181" s="183"/>
      <c r="M181" s="183"/>
      <c r="N181" s="183"/>
    </row>
    <row r="182" spans="2:14" ht="20.25">
      <c r="B182" s="117"/>
      <c r="C182" s="48" t="s">
        <v>411</v>
      </c>
      <c r="D182" s="118"/>
      <c r="E182" s="114"/>
      <c r="F182" s="184" t="s">
        <v>412</v>
      </c>
      <c r="G182" s="184"/>
      <c r="H182" s="185">
        <v>44443</v>
      </c>
      <c r="I182" s="185"/>
      <c r="J182" s="185"/>
      <c r="K182" s="119" t="s">
        <v>413</v>
      </c>
      <c r="L182" s="186"/>
      <c r="M182" s="186"/>
      <c r="N182" s="186"/>
    </row>
    <row r="183" spans="2:14" ht="15">
      <c r="B183" s="120"/>
      <c r="C183" s="121"/>
      <c r="D183" s="114"/>
      <c r="E183" s="114"/>
      <c r="F183" s="122"/>
      <c r="G183" s="121"/>
      <c r="H183" s="121"/>
      <c r="I183" s="123"/>
      <c r="J183" s="124"/>
      <c r="K183" s="125"/>
      <c r="L183" s="125"/>
      <c r="M183" s="125"/>
      <c r="N183" s="126"/>
    </row>
    <row r="184" spans="2:14" ht="15.75">
      <c r="B184" s="127" t="s">
        <v>228</v>
      </c>
      <c r="C184" s="187" t="s">
        <v>19</v>
      </c>
      <c r="D184" s="187"/>
      <c r="E184" s="128"/>
      <c r="F184" s="129" t="s">
        <v>229</v>
      </c>
      <c r="G184" s="188" t="s">
        <v>25</v>
      </c>
      <c r="H184" s="188"/>
      <c r="I184" s="188"/>
      <c r="J184" s="188"/>
      <c r="K184" s="188"/>
      <c r="L184" s="188"/>
      <c r="M184" s="188"/>
      <c r="N184" s="188"/>
    </row>
    <row r="185" spans="2:14" ht="12.75">
      <c r="B185" s="130" t="s">
        <v>231</v>
      </c>
      <c r="C185" s="189" t="s">
        <v>323</v>
      </c>
      <c r="D185" s="189"/>
      <c r="E185" s="131"/>
      <c r="F185" s="132" t="s">
        <v>233</v>
      </c>
      <c r="G185" s="190" t="s">
        <v>298</v>
      </c>
      <c r="H185" s="190"/>
      <c r="I185" s="190"/>
      <c r="J185" s="190"/>
      <c r="K185" s="190"/>
      <c r="L185" s="190"/>
      <c r="M185" s="190"/>
      <c r="N185" s="190"/>
    </row>
    <row r="186" spans="2:14" ht="12.75">
      <c r="B186" s="133" t="s">
        <v>234</v>
      </c>
      <c r="C186" s="191" t="s">
        <v>163</v>
      </c>
      <c r="D186" s="191"/>
      <c r="E186" s="131"/>
      <c r="F186" s="134" t="s">
        <v>235</v>
      </c>
      <c r="G186" s="192" t="s">
        <v>269</v>
      </c>
      <c r="H186" s="192"/>
      <c r="I186" s="192"/>
      <c r="J186" s="192"/>
      <c r="K186" s="192"/>
      <c r="L186" s="192"/>
      <c r="M186" s="192"/>
      <c r="N186" s="192"/>
    </row>
    <row r="187" spans="2:14" ht="12.75">
      <c r="B187" s="133" t="s">
        <v>414</v>
      </c>
      <c r="C187" s="191" t="s">
        <v>18</v>
      </c>
      <c r="D187" s="191"/>
      <c r="E187" s="131"/>
      <c r="F187" s="135" t="s">
        <v>415</v>
      </c>
      <c r="G187" s="192" t="s">
        <v>76</v>
      </c>
      <c r="H187" s="192"/>
      <c r="I187" s="192"/>
      <c r="J187" s="192"/>
      <c r="K187" s="192"/>
      <c r="L187" s="192"/>
      <c r="M187" s="192"/>
      <c r="N187" s="192"/>
    </row>
    <row r="188" spans="2:14" ht="15.75">
      <c r="B188" s="136"/>
      <c r="C188" s="114"/>
      <c r="D188" s="114"/>
      <c r="E188" s="114"/>
      <c r="F188" s="122"/>
      <c r="G188" s="137"/>
      <c r="H188" s="137"/>
      <c r="I188" s="137"/>
      <c r="J188" s="114"/>
      <c r="K188" s="114"/>
      <c r="L188" s="114"/>
      <c r="M188" s="138"/>
      <c r="N188" s="139"/>
    </row>
    <row r="189" spans="2:14" ht="15">
      <c r="B189" s="140" t="s">
        <v>238</v>
      </c>
      <c r="C189" s="114"/>
      <c r="D189" s="114"/>
      <c r="E189" s="114"/>
      <c r="F189" s="141">
        <v>1</v>
      </c>
      <c r="G189" s="141">
        <v>2</v>
      </c>
      <c r="H189" s="141">
        <v>3</v>
      </c>
      <c r="I189" s="141">
        <v>4</v>
      </c>
      <c r="J189" s="141">
        <v>5</v>
      </c>
      <c r="K189" s="193" t="s">
        <v>7</v>
      </c>
      <c r="L189" s="193"/>
      <c r="M189" s="141" t="s">
        <v>239</v>
      </c>
      <c r="N189" s="142" t="s">
        <v>240</v>
      </c>
    </row>
    <row r="190" spans="2:14" ht="12.75">
      <c r="B190" s="144" t="s">
        <v>241</v>
      </c>
      <c r="C190" s="145" t="str">
        <f>IF(C185&gt;"",C185,"")</f>
        <v>Ikola Aleksi</v>
      </c>
      <c r="D190" s="145" t="str">
        <f>IF(G185&gt;"",G185,"")</f>
        <v>Viljamaa Elia</v>
      </c>
      <c r="E190" s="146"/>
      <c r="F190" s="147">
        <v>10</v>
      </c>
      <c r="G190" s="147">
        <v>4</v>
      </c>
      <c r="H190" s="147">
        <v>-14</v>
      </c>
      <c r="I190" s="147">
        <v>-7</v>
      </c>
      <c r="J190" s="147">
        <v>9</v>
      </c>
      <c r="K190" s="148">
        <f>IF(ISBLANK(F190),"",COUNTIF(F190:J190,"&gt;=0"))</f>
        <v>3</v>
      </c>
      <c r="L190" s="149">
        <f>IF(ISBLANK(F190),"",(IF(LEFT(F190,1)="-",1,0)+IF(LEFT(G190,1)="-",1,0)+IF(LEFT(H190,1)="-",1,0)+IF(LEFT(I190,1)="-",1,0)+IF(LEFT(J190,1)="-",1,0)))</f>
        <v>2</v>
      </c>
      <c r="M190" s="150">
        <f aca="true" t="shared" si="7" ref="M190:N194">IF(K190=3,1,"")</f>
        <v>1</v>
      </c>
      <c r="N190" s="150">
        <f t="shared" si="7"/>
      </c>
    </row>
    <row r="191" spans="2:14" ht="12.75">
      <c r="B191" s="144" t="s">
        <v>242</v>
      </c>
      <c r="C191" s="145" t="str">
        <f>IF(C186&gt;"",C186,"")</f>
        <v>Ikola Jesse</v>
      </c>
      <c r="D191" s="145" t="str">
        <f>IF(G186&gt;"",G186,"")</f>
        <v>Jokiranta Risto</v>
      </c>
      <c r="E191" s="146"/>
      <c r="F191" s="147">
        <v>11</v>
      </c>
      <c r="G191" s="147">
        <v>-8</v>
      </c>
      <c r="H191" s="147">
        <v>-9</v>
      </c>
      <c r="I191" s="147">
        <v>8</v>
      </c>
      <c r="J191" s="147">
        <v>4</v>
      </c>
      <c r="K191" s="148">
        <f>IF(ISBLANK(F191),"",COUNTIF(F191:J191,"&gt;=0"))</f>
        <v>3</v>
      </c>
      <c r="L191" s="149">
        <f>IF(ISBLANK(F191),"",(IF(LEFT(F191,1)="-",1,0)+IF(LEFT(G191,1)="-",1,0)+IF(LEFT(H191,1)="-",1,0)+IF(LEFT(I191,1)="-",1,0)+IF(LEFT(J191,1)="-",1,0)))</f>
        <v>2</v>
      </c>
      <c r="M191" s="150">
        <f t="shared" si="7"/>
        <v>1</v>
      </c>
      <c r="N191" s="150">
        <f t="shared" si="7"/>
      </c>
    </row>
    <row r="192" spans="2:14" ht="12.75">
      <c r="B192" s="144" t="s">
        <v>416</v>
      </c>
      <c r="C192" s="145" t="str">
        <f>IF(C187&gt;"",C187,"")</f>
        <v>Arvola Emil</v>
      </c>
      <c r="D192" s="145" t="str">
        <f>IF(G187&gt;"",G187,"")</f>
        <v>Siven Pyry</v>
      </c>
      <c r="E192" s="146"/>
      <c r="F192" s="147">
        <v>-6</v>
      </c>
      <c r="G192" s="147">
        <v>-5</v>
      </c>
      <c r="H192" s="147">
        <v>-9</v>
      </c>
      <c r="I192" s="147"/>
      <c r="J192" s="147"/>
      <c r="K192" s="148">
        <f>IF(ISBLANK(F192),"",COUNTIF(F192:J192,"&gt;=0"))</f>
        <v>0</v>
      </c>
      <c r="L192" s="149">
        <f>IF(ISBLANK(F192),"",(IF(LEFT(F192,1)="-",1,0)+IF(LEFT(G192,1)="-",1,0)+IF(LEFT(H192,1)="-",1,0)+IF(LEFT(I192,1)="-",1,0)+IF(LEFT(J192,1)="-",1,0)))</f>
        <v>3</v>
      </c>
      <c r="M192" s="150">
        <f t="shared" si="7"/>
      </c>
      <c r="N192" s="150">
        <f t="shared" si="7"/>
        <v>1</v>
      </c>
    </row>
    <row r="193" spans="2:14" ht="12.75">
      <c r="B193" s="144" t="s">
        <v>244</v>
      </c>
      <c r="C193" s="145" t="str">
        <f>IF(C185&gt;"",C185,"")</f>
        <v>Ikola Aleksi</v>
      </c>
      <c r="D193" s="145" t="str">
        <f>IF(G186&gt;"",G186,"")</f>
        <v>Jokiranta Risto</v>
      </c>
      <c r="E193" s="146"/>
      <c r="F193" s="147">
        <v>3</v>
      </c>
      <c r="G193" s="147">
        <v>9</v>
      </c>
      <c r="H193" s="147">
        <v>6</v>
      </c>
      <c r="I193" s="147"/>
      <c r="J193" s="147"/>
      <c r="K193" s="148">
        <f>IF(ISBLANK(F193),"",COUNTIF(F193:J193,"&gt;=0"))</f>
        <v>3</v>
      </c>
      <c r="L193" s="149">
        <f>IF(ISBLANK(F193),"",(IF(LEFT(F193,1)="-",1,0)+IF(LEFT(G193,1)="-",1,0)+IF(LEFT(H193,1)="-",1,0)+IF(LEFT(I193,1)="-",1,0)+IF(LEFT(J193,1)="-",1,0)))</f>
        <v>0</v>
      </c>
      <c r="M193" s="150">
        <f t="shared" si="7"/>
        <v>1</v>
      </c>
      <c r="N193" s="150">
        <f t="shared" si="7"/>
      </c>
    </row>
    <row r="194" spans="2:14" ht="12.75">
      <c r="B194" s="144" t="s">
        <v>245</v>
      </c>
      <c r="C194" s="145" t="str">
        <f>IF(C186&gt;"",C186,"")</f>
        <v>Ikola Jesse</v>
      </c>
      <c r="D194" s="145" t="str">
        <f>IF(G185&gt;"",G185,"")</f>
        <v>Viljamaa Elia</v>
      </c>
      <c r="E194" s="146"/>
      <c r="F194" s="147"/>
      <c r="G194" s="147"/>
      <c r="H194" s="147"/>
      <c r="I194" s="147"/>
      <c r="J194" s="147"/>
      <c r="K194" s="148">
        <f>IF(ISBLANK(F194),"",COUNTIF(F194:J194,"&gt;=0"))</f>
      </c>
      <c r="L194" s="149">
        <f>IF(ISBLANK(F194),"",(IF(LEFT(F194,1)="-",1,0)+IF(LEFT(G194,1)="-",1,0)+IF(LEFT(H194,1)="-",1,0)+IF(LEFT(I194,1)="-",1,0)+IF(LEFT(J194,1)="-",1,0)))</f>
      </c>
      <c r="M194" s="150">
        <f t="shared" si="7"/>
      </c>
      <c r="N194" s="150">
        <f t="shared" si="7"/>
      </c>
    </row>
    <row r="195" spans="2:14" ht="15">
      <c r="B195" s="136"/>
      <c r="C195" s="114"/>
      <c r="D195" s="114"/>
      <c r="E195" s="114"/>
      <c r="F195" s="114"/>
      <c r="G195" s="114"/>
      <c r="H195" s="114"/>
      <c r="I195" s="194" t="s">
        <v>246</v>
      </c>
      <c r="J195" s="194"/>
      <c r="K195" s="151">
        <f>SUM(K190:K194)</f>
        <v>9</v>
      </c>
      <c r="L195" s="151">
        <f>SUM(L190:L194)</f>
        <v>7</v>
      </c>
      <c r="M195" s="151">
        <f>SUM(M190:M194)</f>
        <v>3</v>
      </c>
      <c r="N195" s="151">
        <f>SUM(N190:N194)</f>
        <v>1</v>
      </c>
    </row>
    <row r="196" spans="2:14" ht="15">
      <c r="B196" s="152" t="s">
        <v>247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53"/>
    </row>
    <row r="197" spans="2:14" ht="15">
      <c r="B197" s="154" t="s">
        <v>248</v>
      </c>
      <c r="C197" s="155"/>
      <c r="D197" s="155" t="s">
        <v>249</v>
      </c>
      <c r="E197" s="156"/>
      <c r="F197" s="155"/>
      <c r="G197" s="155" t="s">
        <v>36</v>
      </c>
      <c r="H197" s="156"/>
      <c r="I197" s="155"/>
      <c r="J197" s="157" t="s">
        <v>250</v>
      </c>
      <c r="K197" s="118"/>
      <c r="L197" s="114"/>
      <c r="M197" s="114"/>
      <c r="N197" s="153"/>
    </row>
    <row r="198" spans="2:14" ht="18">
      <c r="B198" s="136"/>
      <c r="C198" s="114"/>
      <c r="D198" s="114"/>
      <c r="E198" s="114"/>
      <c r="F198" s="114"/>
      <c r="G198" s="114"/>
      <c r="H198" s="114"/>
      <c r="I198" s="114"/>
      <c r="J198" s="195" t="str">
        <f>IF(M195=3,C184,IF(N195=3,G184,""))</f>
        <v>KoKu</v>
      </c>
      <c r="K198" s="195"/>
      <c r="L198" s="195"/>
      <c r="M198" s="195"/>
      <c r="N198" s="195"/>
    </row>
    <row r="199" spans="2:14" ht="18">
      <c r="B199" s="158"/>
      <c r="C199" s="159"/>
      <c r="D199" s="159"/>
      <c r="E199" s="159"/>
      <c r="F199" s="159"/>
      <c r="G199" s="159"/>
      <c r="H199" s="159"/>
      <c r="I199" s="159"/>
      <c r="J199" s="160"/>
      <c r="K199" s="160"/>
      <c r="L199" s="160"/>
      <c r="M199" s="160"/>
      <c r="N199" s="161"/>
    </row>
    <row r="200" ht="12.75">
      <c r="B200" s="143" t="s">
        <v>417</v>
      </c>
    </row>
    <row r="201" ht="12.75">
      <c r="B201" t="s">
        <v>418</v>
      </c>
    </row>
    <row r="202" ht="12.75">
      <c r="B202" t="s">
        <v>419</v>
      </c>
    </row>
    <row r="204" spans="2:14" ht="15.75">
      <c r="B204" s="108"/>
      <c r="C204" s="109"/>
      <c r="D204" s="110"/>
      <c r="E204" s="110"/>
      <c r="F204" s="178" t="s">
        <v>220</v>
      </c>
      <c r="G204" s="178"/>
      <c r="H204" s="179" t="s">
        <v>221</v>
      </c>
      <c r="I204" s="179"/>
      <c r="J204" s="179"/>
      <c r="K204" s="179"/>
      <c r="L204" s="179"/>
      <c r="M204" s="179"/>
      <c r="N204" s="179"/>
    </row>
    <row r="205" spans="2:14" ht="15.75">
      <c r="B205" s="111"/>
      <c r="C205" s="112" t="s">
        <v>222</v>
      </c>
      <c r="D205" s="113"/>
      <c r="E205" s="114"/>
      <c r="F205" s="180" t="s">
        <v>223</v>
      </c>
      <c r="G205" s="180"/>
      <c r="H205" s="181" t="s">
        <v>13</v>
      </c>
      <c r="I205" s="181"/>
      <c r="J205" s="181"/>
      <c r="K205" s="181"/>
      <c r="L205" s="181"/>
      <c r="M205" s="181"/>
      <c r="N205" s="181"/>
    </row>
    <row r="206" spans="2:14" ht="15.75">
      <c r="B206" s="115"/>
      <c r="C206" s="116"/>
      <c r="D206" s="114"/>
      <c r="E206" s="114"/>
      <c r="F206" s="182" t="s">
        <v>225</v>
      </c>
      <c r="G206" s="182"/>
      <c r="H206" s="183" t="s">
        <v>420</v>
      </c>
      <c r="I206" s="183"/>
      <c r="J206" s="183"/>
      <c r="K206" s="183"/>
      <c r="L206" s="183"/>
      <c r="M206" s="183"/>
      <c r="N206" s="183"/>
    </row>
    <row r="207" spans="2:14" ht="20.25">
      <c r="B207" s="117"/>
      <c r="C207" s="48" t="s">
        <v>411</v>
      </c>
      <c r="D207" s="118"/>
      <c r="E207" s="114"/>
      <c r="F207" s="184" t="s">
        <v>412</v>
      </c>
      <c r="G207" s="184"/>
      <c r="H207" s="185">
        <v>44443</v>
      </c>
      <c r="I207" s="185"/>
      <c r="J207" s="185"/>
      <c r="K207" s="119" t="s">
        <v>413</v>
      </c>
      <c r="L207" s="186"/>
      <c r="M207" s="186"/>
      <c r="N207" s="186"/>
    </row>
    <row r="208" spans="2:14" ht="15">
      <c r="B208" s="120"/>
      <c r="C208" s="121"/>
      <c r="D208" s="114"/>
      <c r="E208" s="114"/>
      <c r="F208" s="122"/>
      <c r="G208" s="121"/>
      <c r="H208" s="121"/>
      <c r="I208" s="123"/>
      <c r="J208" s="124"/>
      <c r="K208" s="125"/>
      <c r="L208" s="125"/>
      <c r="M208" s="125"/>
      <c r="N208" s="126"/>
    </row>
    <row r="209" spans="2:14" ht="15.75">
      <c r="B209" s="127" t="s">
        <v>228</v>
      </c>
      <c r="C209" s="187" t="s">
        <v>13</v>
      </c>
      <c r="D209" s="187"/>
      <c r="E209" s="128"/>
      <c r="F209" s="129" t="s">
        <v>229</v>
      </c>
      <c r="G209" s="188" t="s">
        <v>149</v>
      </c>
      <c r="H209" s="188"/>
      <c r="I209" s="188"/>
      <c r="J209" s="188"/>
      <c r="K209" s="188"/>
      <c r="L209" s="188"/>
      <c r="M209" s="188"/>
      <c r="N209" s="188"/>
    </row>
    <row r="210" spans="2:14" ht="12.75">
      <c r="B210" s="130" t="s">
        <v>231</v>
      </c>
      <c r="C210" s="189" t="s">
        <v>343</v>
      </c>
      <c r="D210" s="189"/>
      <c r="E210" s="131"/>
      <c r="F210" s="132" t="s">
        <v>233</v>
      </c>
      <c r="G210" s="190" t="s">
        <v>350</v>
      </c>
      <c r="H210" s="190"/>
      <c r="I210" s="190"/>
      <c r="J210" s="190"/>
      <c r="K210" s="190"/>
      <c r="L210" s="190"/>
      <c r="M210" s="190"/>
      <c r="N210" s="190"/>
    </row>
    <row r="211" spans="2:14" ht="12.75">
      <c r="B211" s="133" t="s">
        <v>234</v>
      </c>
      <c r="C211" s="191" t="s">
        <v>422</v>
      </c>
      <c r="D211" s="191"/>
      <c r="E211" s="131"/>
      <c r="F211" s="134" t="s">
        <v>235</v>
      </c>
      <c r="G211" s="192" t="s">
        <v>353</v>
      </c>
      <c r="H211" s="192"/>
      <c r="I211" s="192"/>
      <c r="J211" s="192"/>
      <c r="K211" s="192"/>
      <c r="L211" s="192"/>
      <c r="M211" s="192"/>
      <c r="N211" s="192"/>
    </row>
    <row r="212" spans="2:14" ht="12.75">
      <c r="B212" s="133" t="s">
        <v>414</v>
      </c>
      <c r="C212" s="191" t="s">
        <v>232</v>
      </c>
      <c r="D212" s="191"/>
      <c r="E212" s="131"/>
      <c r="F212" s="135" t="s">
        <v>415</v>
      </c>
      <c r="G212" s="192" t="s">
        <v>423</v>
      </c>
      <c r="H212" s="192"/>
      <c r="I212" s="192"/>
      <c r="J212" s="192"/>
      <c r="K212" s="192"/>
      <c r="L212" s="192"/>
      <c r="M212" s="192"/>
      <c r="N212" s="192"/>
    </row>
    <row r="213" spans="2:14" ht="15.75">
      <c r="B213" s="136"/>
      <c r="C213" s="114"/>
      <c r="D213" s="114"/>
      <c r="E213" s="114"/>
      <c r="F213" s="122"/>
      <c r="G213" s="137"/>
      <c r="H213" s="137"/>
      <c r="I213" s="137"/>
      <c r="J213" s="114"/>
      <c r="K213" s="114"/>
      <c r="L213" s="114"/>
      <c r="M213" s="138"/>
      <c r="N213" s="139"/>
    </row>
    <row r="214" spans="2:14" ht="15">
      <c r="B214" s="140" t="s">
        <v>238</v>
      </c>
      <c r="C214" s="114"/>
      <c r="D214" s="114"/>
      <c r="E214" s="114"/>
      <c r="F214" s="141">
        <v>1</v>
      </c>
      <c r="G214" s="141">
        <v>2</v>
      </c>
      <c r="H214" s="141">
        <v>3</v>
      </c>
      <c r="I214" s="141">
        <v>4</v>
      </c>
      <c r="J214" s="141">
        <v>5</v>
      </c>
      <c r="K214" s="193" t="s">
        <v>7</v>
      </c>
      <c r="L214" s="193"/>
      <c r="M214" s="141" t="s">
        <v>239</v>
      </c>
      <c r="N214" s="142" t="s">
        <v>240</v>
      </c>
    </row>
    <row r="215" spans="2:14" ht="12.75">
      <c r="B215" s="144" t="s">
        <v>241</v>
      </c>
      <c r="C215" s="145" t="str">
        <f>IF(C210&gt;"",C210,"")</f>
        <v>Kujala Henri</v>
      </c>
      <c r="D215" s="145" t="str">
        <f>IF(G210&gt;"",G210,"")</f>
        <v>Hakaste Lauri</v>
      </c>
      <c r="E215" s="146"/>
      <c r="F215" s="147">
        <v>9</v>
      </c>
      <c r="G215" s="147">
        <v>9</v>
      </c>
      <c r="H215" s="147">
        <v>-9</v>
      </c>
      <c r="I215" s="147">
        <v>-6</v>
      </c>
      <c r="J215" s="147">
        <v>9</v>
      </c>
      <c r="K215" s="148">
        <f>IF(ISBLANK(F215),"",COUNTIF(F215:J215,"&gt;=0"))</f>
        <v>3</v>
      </c>
      <c r="L215" s="149">
        <f>IF(ISBLANK(F215),"",(IF(LEFT(F215,1)="-",1,0)+IF(LEFT(G215,1)="-",1,0)+IF(LEFT(H215,1)="-",1,0)+IF(LEFT(I215,1)="-",1,0)+IF(LEFT(J215,1)="-",1,0)))</f>
        <v>2</v>
      </c>
      <c r="M215" s="150">
        <f aca="true" t="shared" si="8" ref="M215:N219">IF(K215=3,1,"")</f>
        <v>1</v>
      </c>
      <c r="N215" s="150">
        <f t="shared" si="8"/>
      </c>
    </row>
    <row r="216" spans="2:14" ht="12.75">
      <c r="B216" s="144" t="s">
        <v>242</v>
      </c>
      <c r="C216" s="145" t="str">
        <f>IF(C211&gt;"",C211,"")</f>
        <v>Takalo Emi</v>
      </c>
      <c r="D216" s="145" t="str">
        <f>IF(G211&gt;"",G211,"")</f>
        <v>Räsänen Aleksi</v>
      </c>
      <c r="E216" s="146"/>
      <c r="F216" s="147">
        <v>-2</v>
      </c>
      <c r="G216" s="147">
        <v>-5</v>
      </c>
      <c r="H216" s="147">
        <v>-11</v>
      </c>
      <c r="I216" s="147"/>
      <c r="J216" s="147"/>
      <c r="K216" s="148">
        <f>IF(ISBLANK(F216),"",COUNTIF(F216:J216,"&gt;=0"))</f>
        <v>0</v>
      </c>
      <c r="L216" s="149">
        <f>IF(ISBLANK(F216),"",(IF(LEFT(F216,1)="-",1,0)+IF(LEFT(G216,1)="-",1,0)+IF(LEFT(H216,1)="-",1,0)+IF(LEFT(I216,1)="-",1,0)+IF(LEFT(J216,1)="-",1,0)))</f>
        <v>3</v>
      </c>
      <c r="M216" s="150">
        <f t="shared" si="8"/>
      </c>
      <c r="N216" s="150">
        <f t="shared" si="8"/>
        <v>1</v>
      </c>
    </row>
    <row r="217" spans="2:14" ht="12.75">
      <c r="B217" s="144" t="s">
        <v>416</v>
      </c>
      <c r="C217" s="145" t="str">
        <f>IF(C212&gt;"",C212,"")</f>
        <v>Vuoti Henrik</v>
      </c>
      <c r="D217" s="145" t="str">
        <f>IF(G212&gt;"",G212,"")</f>
        <v>Mäkelä Aaro</v>
      </c>
      <c r="E217" s="146"/>
      <c r="F217" s="147">
        <v>-4</v>
      </c>
      <c r="G217" s="147">
        <v>11</v>
      </c>
      <c r="H217" s="147">
        <v>9</v>
      </c>
      <c r="I217" s="147">
        <v>7</v>
      </c>
      <c r="J217" s="147"/>
      <c r="K217" s="148">
        <f>IF(ISBLANK(F217),"",COUNTIF(F217:J217,"&gt;=0"))</f>
        <v>3</v>
      </c>
      <c r="L217" s="149">
        <f>IF(ISBLANK(F217),"",(IF(LEFT(F217,1)="-",1,0)+IF(LEFT(G217,1)="-",1,0)+IF(LEFT(H217,1)="-",1,0)+IF(LEFT(I217,1)="-",1,0)+IF(LEFT(J217,1)="-",1,0)))</f>
        <v>1</v>
      </c>
      <c r="M217" s="150">
        <f t="shared" si="8"/>
        <v>1</v>
      </c>
      <c r="N217" s="150">
        <f t="shared" si="8"/>
      </c>
    </row>
    <row r="218" spans="2:14" ht="12.75">
      <c r="B218" s="144" t="s">
        <v>244</v>
      </c>
      <c r="C218" s="145" t="str">
        <f>IF(C210&gt;"",C210,"")</f>
        <v>Kujala Henri</v>
      </c>
      <c r="D218" s="145" t="str">
        <f>IF(G211&gt;"",G211,"")</f>
        <v>Räsänen Aleksi</v>
      </c>
      <c r="E218" s="146"/>
      <c r="F218" s="147">
        <v>-13</v>
      </c>
      <c r="G218" s="147">
        <v>-4</v>
      </c>
      <c r="H218" s="147">
        <v>8</v>
      </c>
      <c r="I218" s="147">
        <v>-7</v>
      </c>
      <c r="J218" s="147"/>
      <c r="K218" s="148">
        <f>IF(ISBLANK(F218),"",COUNTIF(F218:J218,"&gt;=0"))</f>
        <v>1</v>
      </c>
      <c r="L218" s="149">
        <f>IF(ISBLANK(F218),"",(IF(LEFT(F218,1)="-",1,0)+IF(LEFT(G218,1)="-",1,0)+IF(LEFT(H218,1)="-",1,0)+IF(LEFT(I218,1)="-",1,0)+IF(LEFT(J218,1)="-",1,0)))</f>
        <v>3</v>
      </c>
      <c r="M218" s="150">
        <f t="shared" si="8"/>
      </c>
      <c r="N218" s="150">
        <f t="shared" si="8"/>
        <v>1</v>
      </c>
    </row>
    <row r="219" spans="2:14" ht="12.75">
      <c r="B219" s="144" t="s">
        <v>245</v>
      </c>
      <c r="C219" s="145" t="str">
        <f>IF(C211&gt;"",C211,"")</f>
        <v>Takalo Emi</v>
      </c>
      <c r="D219" s="145" t="str">
        <f>IF(G210&gt;"",G210,"")</f>
        <v>Hakaste Lauri</v>
      </c>
      <c r="E219" s="146"/>
      <c r="F219" s="147">
        <v>-6</v>
      </c>
      <c r="G219" s="147">
        <v>-8</v>
      </c>
      <c r="H219" s="147">
        <v>-9</v>
      </c>
      <c r="I219" s="147"/>
      <c r="J219" s="147"/>
      <c r="K219" s="148">
        <f>IF(ISBLANK(F219),"",COUNTIF(F219:J219,"&gt;=0"))</f>
        <v>0</v>
      </c>
      <c r="L219" s="149">
        <f>IF(ISBLANK(F219),"",(IF(LEFT(F219,1)="-",1,0)+IF(LEFT(G219,1)="-",1,0)+IF(LEFT(H219,1)="-",1,0)+IF(LEFT(I219,1)="-",1,0)+IF(LEFT(J219,1)="-",1,0)))</f>
        <v>3</v>
      </c>
      <c r="M219" s="150">
        <f t="shared" si="8"/>
      </c>
      <c r="N219" s="150">
        <f t="shared" si="8"/>
        <v>1</v>
      </c>
    </row>
    <row r="220" spans="2:14" ht="15">
      <c r="B220" s="136"/>
      <c r="C220" s="114"/>
      <c r="D220" s="114"/>
      <c r="E220" s="114"/>
      <c r="F220" s="114"/>
      <c r="G220" s="114"/>
      <c r="H220" s="114"/>
      <c r="I220" s="194" t="s">
        <v>246</v>
      </c>
      <c r="J220" s="194"/>
      <c r="K220" s="151">
        <f>SUM(K215:K219)</f>
        <v>7</v>
      </c>
      <c r="L220" s="151">
        <f>SUM(L215:L219)</f>
        <v>12</v>
      </c>
      <c r="M220" s="151">
        <f>SUM(M215:M219)</f>
        <v>2</v>
      </c>
      <c r="N220" s="151">
        <f>SUM(N215:N219)</f>
        <v>3</v>
      </c>
    </row>
    <row r="221" spans="2:14" ht="15">
      <c r="B221" s="152" t="s">
        <v>247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53"/>
    </row>
    <row r="222" spans="2:14" ht="15">
      <c r="B222" s="154" t="s">
        <v>248</v>
      </c>
      <c r="C222" s="155"/>
      <c r="D222" s="155" t="s">
        <v>249</v>
      </c>
      <c r="E222" s="156"/>
      <c r="F222" s="155"/>
      <c r="G222" s="155" t="s">
        <v>36</v>
      </c>
      <c r="H222" s="156"/>
      <c r="I222" s="155"/>
      <c r="J222" s="157" t="s">
        <v>250</v>
      </c>
      <c r="K222" s="118"/>
      <c r="L222" s="114"/>
      <c r="M222" s="114"/>
      <c r="N222" s="153"/>
    </row>
    <row r="223" spans="2:14" ht="18">
      <c r="B223" s="136"/>
      <c r="C223" s="114"/>
      <c r="D223" s="114"/>
      <c r="E223" s="114"/>
      <c r="F223" s="114"/>
      <c r="G223" s="114"/>
      <c r="H223" s="114"/>
      <c r="I223" s="114"/>
      <c r="J223" s="195" t="str">
        <f>IF(M220=3,C209,IF(N220=3,G209,""))</f>
        <v>PT Espoo</v>
      </c>
      <c r="K223" s="195"/>
      <c r="L223" s="195"/>
      <c r="M223" s="195"/>
      <c r="N223" s="195"/>
    </row>
    <row r="224" spans="2:14" ht="18">
      <c r="B224" s="158"/>
      <c r="C224" s="159"/>
      <c r="D224" s="159"/>
      <c r="E224" s="159"/>
      <c r="F224" s="159"/>
      <c r="G224" s="159"/>
      <c r="H224" s="159"/>
      <c r="I224" s="159"/>
      <c r="J224" s="160"/>
      <c r="K224" s="160"/>
      <c r="L224" s="160"/>
      <c r="M224" s="160"/>
      <c r="N224" s="161"/>
    </row>
    <row r="225" ht="12.75">
      <c r="B225" s="143" t="s">
        <v>417</v>
      </c>
    </row>
    <row r="226" ht="12.75">
      <c r="B226" t="s">
        <v>418</v>
      </c>
    </row>
    <row r="227" ht="12.75">
      <c r="B227" t="s">
        <v>419</v>
      </c>
    </row>
    <row r="229" spans="2:14" ht="15.75">
      <c r="B229" s="108"/>
      <c r="C229" s="109"/>
      <c r="D229" s="110"/>
      <c r="E229" s="110"/>
      <c r="F229" s="178" t="s">
        <v>220</v>
      </c>
      <c r="G229" s="178"/>
      <c r="H229" s="179" t="s">
        <v>221</v>
      </c>
      <c r="I229" s="179"/>
      <c r="J229" s="179"/>
      <c r="K229" s="179"/>
      <c r="L229" s="179"/>
      <c r="M229" s="179"/>
      <c r="N229" s="179"/>
    </row>
    <row r="230" spans="2:14" ht="15.75">
      <c r="B230" s="111"/>
      <c r="C230" s="112" t="s">
        <v>222</v>
      </c>
      <c r="D230" s="113"/>
      <c r="E230" s="114"/>
      <c r="F230" s="180" t="s">
        <v>223</v>
      </c>
      <c r="G230" s="180"/>
      <c r="H230" s="181" t="s">
        <v>13</v>
      </c>
      <c r="I230" s="181"/>
      <c r="J230" s="181"/>
      <c r="K230" s="181"/>
      <c r="L230" s="181"/>
      <c r="M230" s="181"/>
      <c r="N230" s="181"/>
    </row>
    <row r="231" spans="2:14" ht="15.75">
      <c r="B231" s="115"/>
      <c r="C231" s="116"/>
      <c r="D231" s="114"/>
      <c r="E231" s="114"/>
      <c r="F231" s="182" t="s">
        <v>225</v>
      </c>
      <c r="G231" s="182"/>
      <c r="H231" s="183" t="s">
        <v>421</v>
      </c>
      <c r="I231" s="183"/>
      <c r="J231" s="183"/>
      <c r="K231" s="183"/>
      <c r="L231" s="183"/>
      <c r="M231" s="183"/>
      <c r="N231" s="183"/>
    </row>
    <row r="232" spans="2:14" ht="20.25">
      <c r="B232" s="117"/>
      <c r="C232" s="48" t="s">
        <v>411</v>
      </c>
      <c r="D232" s="118"/>
      <c r="E232" s="114"/>
      <c r="F232" s="184" t="s">
        <v>412</v>
      </c>
      <c r="G232" s="184"/>
      <c r="H232" s="185">
        <v>44443</v>
      </c>
      <c r="I232" s="185"/>
      <c r="J232" s="185"/>
      <c r="K232" s="119" t="s">
        <v>413</v>
      </c>
      <c r="L232" s="186"/>
      <c r="M232" s="186"/>
      <c r="N232" s="186"/>
    </row>
    <row r="233" spans="2:14" ht="15">
      <c r="B233" s="120"/>
      <c r="C233" s="121"/>
      <c r="D233" s="114"/>
      <c r="E233" s="114"/>
      <c r="F233" s="122"/>
      <c r="G233" s="121"/>
      <c r="H233" s="121"/>
      <c r="I233" s="123"/>
      <c r="J233" s="124"/>
      <c r="K233" s="125"/>
      <c r="L233" s="125"/>
      <c r="M233" s="125"/>
      <c r="N233" s="126"/>
    </row>
    <row r="234" spans="2:14" ht="15.75">
      <c r="B234" s="127" t="s">
        <v>228</v>
      </c>
      <c r="C234" s="187" t="s">
        <v>219</v>
      </c>
      <c r="D234" s="187"/>
      <c r="E234" s="128"/>
      <c r="F234" s="129" t="s">
        <v>229</v>
      </c>
      <c r="G234" s="188" t="s">
        <v>95</v>
      </c>
      <c r="H234" s="188"/>
      <c r="I234" s="188"/>
      <c r="J234" s="188"/>
      <c r="K234" s="188"/>
      <c r="L234" s="188"/>
      <c r="M234" s="188"/>
      <c r="N234" s="188"/>
    </row>
    <row r="235" spans="2:14" ht="12.75">
      <c r="B235" s="130" t="s">
        <v>231</v>
      </c>
      <c r="C235" s="189" t="s">
        <v>286</v>
      </c>
      <c r="D235" s="189"/>
      <c r="E235" s="131"/>
      <c r="F235" s="132" t="s">
        <v>233</v>
      </c>
      <c r="G235" s="190" t="s">
        <v>265</v>
      </c>
      <c r="H235" s="190"/>
      <c r="I235" s="190"/>
      <c r="J235" s="190"/>
      <c r="K235" s="190"/>
      <c r="L235" s="190"/>
      <c r="M235" s="190"/>
      <c r="N235" s="190"/>
    </row>
    <row r="236" spans="2:14" ht="12.75">
      <c r="B236" s="133" t="s">
        <v>234</v>
      </c>
      <c r="C236" s="191" t="s">
        <v>302</v>
      </c>
      <c r="D236" s="191"/>
      <c r="E236" s="131"/>
      <c r="F236" s="134" t="s">
        <v>235</v>
      </c>
      <c r="G236" s="192" t="s">
        <v>278</v>
      </c>
      <c r="H236" s="192"/>
      <c r="I236" s="192"/>
      <c r="J236" s="192"/>
      <c r="K236" s="192"/>
      <c r="L236" s="192"/>
      <c r="M236" s="192"/>
      <c r="N236" s="192"/>
    </row>
    <row r="237" spans="2:14" ht="12.75">
      <c r="B237" s="133" t="s">
        <v>414</v>
      </c>
      <c r="C237" s="191" t="s">
        <v>275</v>
      </c>
      <c r="D237" s="191"/>
      <c r="E237" s="131"/>
      <c r="F237" s="135" t="s">
        <v>415</v>
      </c>
      <c r="G237" s="192" t="s">
        <v>333</v>
      </c>
      <c r="H237" s="192"/>
      <c r="I237" s="192"/>
      <c r="J237" s="192"/>
      <c r="K237" s="192"/>
      <c r="L237" s="192"/>
      <c r="M237" s="192"/>
      <c r="N237" s="192"/>
    </row>
    <row r="238" spans="2:14" ht="15.75">
      <c r="B238" s="136"/>
      <c r="C238" s="114"/>
      <c r="D238" s="114"/>
      <c r="E238" s="114"/>
      <c r="F238" s="122"/>
      <c r="G238" s="137"/>
      <c r="H238" s="137"/>
      <c r="I238" s="137"/>
      <c r="J238" s="114"/>
      <c r="K238" s="114"/>
      <c r="L238" s="114"/>
      <c r="M238" s="138"/>
      <c r="N238" s="139"/>
    </row>
    <row r="239" spans="2:14" ht="15">
      <c r="B239" s="140" t="s">
        <v>238</v>
      </c>
      <c r="C239" s="114"/>
      <c r="D239" s="114"/>
      <c r="E239" s="114"/>
      <c r="F239" s="141">
        <v>1</v>
      </c>
      <c r="G239" s="141">
        <v>2</v>
      </c>
      <c r="H239" s="141">
        <v>3</v>
      </c>
      <c r="I239" s="141">
        <v>4</v>
      </c>
      <c r="J239" s="141">
        <v>5</v>
      </c>
      <c r="K239" s="193" t="s">
        <v>7</v>
      </c>
      <c r="L239" s="193"/>
      <c r="M239" s="141" t="s">
        <v>239</v>
      </c>
      <c r="N239" s="142" t="s">
        <v>240</v>
      </c>
    </row>
    <row r="240" spans="2:14" ht="12.75">
      <c r="B240" s="144" t="s">
        <v>241</v>
      </c>
      <c r="C240" s="145" t="str">
        <f>IF(C235&gt;"",C235,"")</f>
        <v>Vaihoja Veeti</v>
      </c>
      <c r="D240" s="145" t="str">
        <f>IF(G235&gt;"",G235,"")</f>
        <v>Myllymäki Aaron</v>
      </c>
      <c r="E240" s="146"/>
      <c r="F240" s="147">
        <v>-10</v>
      </c>
      <c r="G240" s="147">
        <v>7</v>
      </c>
      <c r="H240" s="147">
        <v>9</v>
      </c>
      <c r="I240" s="147">
        <v>6</v>
      </c>
      <c r="J240" s="147"/>
      <c r="K240" s="148">
        <f>IF(ISBLANK(F240),"",COUNTIF(F240:J240,"&gt;=0"))</f>
        <v>3</v>
      </c>
      <c r="L240" s="149">
        <f>IF(ISBLANK(F240),"",(IF(LEFT(F240,1)="-",1,0)+IF(LEFT(G240,1)="-",1,0)+IF(LEFT(H240,1)="-",1,0)+IF(LEFT(I240,1)="-",1,0)+IF(LEFT(J240,1)="-",1,0)))</f>
        <v>1</v>
      </c>
      <c r="M240" s="150">
        <f aca="true" t="shared" si="9" ref="M240:N244">IF(K240=3,1,"")</f>
        <v>1</v>
      </c>
      <c r="N240" s="150">
        <f t="shared" si="9"/>
      </c>
    </row>
    <row r="241" spans="2:14" ht="12.75">
      <c r="B241" s="144" t="s">
        <v>242</v>
      </c>
      <c r="C241" s="145" t="str">
        <f>IF(C236&gt;"",C236,"")</f>
        <v>Laine Touko</v>
      </c>
      <c r="D241" s="145" t="str">
        <f>IF(G236&gt;"",G236,"")</f>
        <v>Vahtola Sisu</v>
      </c>
      <c r="E241" s="146"/>
      <c r="F241" s="147">
        <v>-4</v>
      </c>
      <c r="G241" s="147">
        <v>-5</v>
      </c>
      <c r="H241" s="147">
        <v>-10</v>
      </c>
      <c r="I241" s="147"/>
      <c r="J241" s="147"/>
      <c r="K241" s="148">
        <f>IF(ISBLANK(F241),"",COUNTIF(F241:J241,"&gt;=0"))</f>
        <v>0</v>
      </c>
      <c r="L241" s="149">
        <f>IF(ISBLANK(F241),"",(IF(LEFT(F241,1)="-",1,0)+IF(LEFT(G241,1)="-",1,0)+IF(LEFT(H241,1)="-",1,0)+IF(LEFT(I241,1)="-",1,0)+IF(LEFT(J241,1)="-",1,0)))</f>
        <v>3</v>
      </c>
      <c r="M241" s="150">
        <f t="shared" si="9"/>
      </c>
      <c r="N241" s="150">
        <f t="shared" si="9"/>
        <v>1</v>
      </c>
    </row>
    <row r="242" spans="2:14" ht="12.75">
      <c r="B242" s="144" t="s">
        <v>416</v>
      </c>
      <c r="C242" s="145" t="str">
        <f>IF(C237&gt;"",C237,"")</f>
        <v>Åvist Juho</v>
      </c>
      <c r="D242" s="145" t="str">
        <f>IF(G237&gt;"",G237,"")</f>
        <v>Tolonen Aaro</v>
      </c>
      <c r="E242" s="146"/>
      <c r="F242" s="147">
        <v>-8</v>
      </c>
      <c r="G242" s="147">
        <v>6</v>
      </c>
      <c r="H242" s="147">
        <v>-8</v>
      </c>
      <c r="I242" s="147">
        <v>9</v>
      </c>
      <c r="J242" s="147">
        <v>8</v>
      </c>
      <c r="K242" s="148">
        <f>IF(ISBLANK(F242),"",COUNTIF(F242:J242,"&gt;=0"))</f>
        <v>3</v>
      </c>
      <c r="L242" s="149">
        <f>IF(ISBLANK(F242),"",(IF(LEFT(F242,1)="-",1,0)+IF(LEFT(G242,1)="-",1,0)+IF(LEFT(H242,1)="-",1,0)+IF(LEFT(I242,1)="-",1,0)+IF(LEFT(J242,1)="-",1,0)))</f>
        <v>2</v>
      </c>
      <c r="M242" s="150">
        <f t="shared" si="9"/>
        <v>1</v>
      </c>
      <c r="N242" s="150">
        <f t="shared" si="9"/>
      </c>
    </row>
    <row r="243" spans="2:14" ht="12.75">
      <c r="B243" s="144" t="s">
        <v>244</v>
      </c>
      <c r="C243" s="145" t="str">
        <f>IF(C235&gt;"",C235,"")</f>
        <v>Vaihoja Veeti</v>
      </c>
      <c r="D243" s="145" t="str">
        <f>IF(G236&gt;"",G236,"")</f>
        <v>Vahtola Sisu</v>
      </c>
      <c r="E243" s="146"/>
      <c r="F243" s="147">
        <v>-3</v>
      </c>
      <c r="G243" s="147">
        <v>-5</v>
      </c>
      <c r="H243" s="147">
        <v>-2</v>
      </c>
      <c r="I243" s="147"/>
      <c r="J243" s="147"/>
      <c r="K243" s="148">
        <f>IF(ISBLANK(F243),"",COUNTIF(F243:J243,"&gt;=0"))</f>
        <v>0</v>
      </c>
      <c r="L243" s="149">
        <f>IF(ISBLANK(F243),"",(IF(LEFT(F243,1)="-",1,0)+IF(LEFT(G243,1)="-",1,0)+IF(LEFT(H243,1)="-",1,0)+IF(LEFT(I243,1)="-",1,0)+IF(LEFT(J243,1)="-",1,0)))</f>
        <v>3</v>
      </c>
      <c r="M243" s="150">
        <f t="shared" si="9"/>
      </c>
      <c r="N243" s="150">
        <f t="shared" si="9"/>
        <v>1</v>
      </c>
    </row>
    <row r="244" spans="2:14" ht="12.75">
      <c r="B244" s="144" t="s">
        <v>245</v>
      </c>
      <c r="C244" s="145" t="str">
        <f>IF(C236&gt;"",C236,"")</f>
        <v>Laine Touko</v>
      </c>
      <c r="D244" s="145" t="str">
        <f>IF(G235&gt;"",G235,"")</f>
        <v>Myllymäki Aaron</v>
      </c>
      <c r="E244" s="146"/>
      <c r="F244" s="147">
        <v>-8</v>
      </c>
      <c r="G244" s="147">
        <v>9</v>
      </c>
      <c r="H244" s="147">
        <v>8</v>
      </c>
      <c r="I244" s="147">
        <v>9</v>
      </c>
      <c r="J244" s="147"/>
      <c r="K244" s="148">
        <f>IF(ISBLANK(F244),"",COUNTIF(F244:J244,"&gt;=0"))</f>
        <v>3</v>
      </c>
      <c r="L244" s="149">
        <f>IF(ISBLANK(F244),"",(IF(LEFT(F244,1)="-",1,0)+IF(LEFT(G244,1)="-",1,0)+IF(LEFT(H244,1)="-",1,0)+IF(LEFT(I244,1)="-",1,0)+IF(LEFT(J244,1)="-",1,0)))</f>
        <v>1</v>
      </c>
      <c r="M244" s="150">
        <f t="shared" si="9"/>
        <v>1</v>
      </c>
      <c r="N244" s="150">
        <f t="shared" si="9"/>
      </c>
    </row>
    <row r="245" spans="2:14" ht="15">
      <c r="B245" s="136"/>
      <c r="C245" s="114"/>
      <c r="D245" s="114"/>
      <c r="E245" s="114"/>
      <c r="F245" s="114"/>
      <c r="G245" s="114"/>
      <c r="H245" s="114"/>
      <c r="I245" s="194" t="s">
        <v>246</v>
      </c>
      <c r="J245" s="194"/>
      <c r="K245" s="151">
        <f>SUM(K240:K244)</f>
        <v>9</v>
      </c>
      <c r="L245" s="151">
        <f>SUM(L240:L244)</f>
        <v>10</v>
      </c>
      <c r="M245" s="151">
        <f>SUM(M240:M244)</f>
        <v>3</v>
      </c>
      <c r="N245" s="151">
        <f>SUM(N240:N244)</f>
        <v>2</v>
      </c>
    </row>
    <row r="246" spans="2:14" ht="15">
      <c r="B246" s="152" t="s">
        <v>247</v>
      </c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53"/>
    </row>
    <row r="247" spans="2:14" ht="15">
      <c r="B247" s="154" t="s">
        <v>248</v>
      </c>
      <c r="C247" s="155"/>
      <c r="D247" s="155" t="s">
        <v>249</v>
      </c>
      <c r="E247" s="156"/>
      <c r="F247" s="155"/>
      <c r="G247" s="155" t="s">
        <v>36</v>
      </c>
      <c r="H247" s="156"/>
      <c r="I247" s="155"/>
      <c r="J247" s="157" t="s">
        <v>250</v>
      </c>
      <c r="K247" s="118"/>
      <c r="L247" s="114"/>
      <c r="M247" s="114"/>
      <c r="N247" s="153"/>
    </row>
    <row r="248" spans="2:14" ht="18">
      <c r="B248" s="136"/>
      <c r="C248" s="114"/>
      <c r="D248" s="114"/>
      <c r="E248" s="114"/>
      <c r="F248" s="114"/>
      <c r="G248" s="114"/>
      <c r="H248" s="114"/>
      <c r="I248" s="114"/>
      <c r="J248" s="195" t="str">
        <f>IF(M245=3,C234,IF(N245=3,G234,""))</f>
        <v>OPT-86 2</v>
      </c>
      <c r="K248" s="195"/>
      <c r="L248" s="195"/>
      <c r="M248" s="195"/>
      <c r="N248" s="195"/>
    </row>
    <row r="249" spans="2:14" ht="18">
      <c r="B249" s="158"/>
      <c r="C249" s="159"/>
      <c r="D249" s="159"/>
      <c r="E249" s="159"/>
      <c r="F249" s="159"/>
      <c r="G249" s="159"/>
      <c r="H249" s="159"/>
      <c r="I249" s="159"/>
      <c r="J249" s="160"/>
      <c r="K249" s="160"/>
      <c r="L249" s="160"/>
      <c r="M249" s="160"/>
      <c r="N249" s="161"/>
    </row>
    <row r="250" ht="12.75">
      <c r="B250" s="143" t="s">
        <v>417</v>
      </c>
    </row>
    <row r="251" ht="12.75">
      <c r="B251" t="s">
        <v>418</v>
      </c>
    </row>
    <row r="252" ht="12.75">
      <c r="B252" t="s">
        <v>419</v>
      </c>
    </row>
    <row r="254" spans="2:14" ht="15.75">
      <c r="B254" s="108"/>
      <c r="C254" s="109"/>
      <c r="D254" s="110"/>
      <c r="E254" s="110"/>
      <c r="F254" s="178" t="s">
        <v>220</v>
      </c>
      <c r="G254" s="178"/>
      <c r="H254" s="179" t="s">
        <v>221</v>
      </c>
      <c r="I254" s="179"/>
      <c r="J254" s="179"/>
      <c r="K254" s="179"/>
      <c r="L254" s="179"/>
      <c r="M254" s="179"/>
      <c r="N254" s="179"/>
    </row>
    <row r="255" spans="2:14" ht="15.75">
      <c r="B255" s="111"/>
      <c r="C255" s="112" t="s">
        <v>222</v>
      </c>
      <c r="D255" s="113"/>
      <c r="E255" s="114"/>
      <c r="F255" s="180" t="s">
        <v>223</v>
      </c>
      <c r="G255" s="180"/>
      <c r="H255" s="181" t="s">
        <v>13</v>
      </c>
      <c r="I255" s="181"/>
      <c r="J255" s="181"/>
      <c r="K255" s="181"/>
      <c r="L255" s="181"/>
      <c r="M255" s="181"/>
      <c r="N255" s="181"/>
    </row>
    <row r="256" spans="2:14" ht="15.75">
      <c r="B256" s="115"/>
      <c r="C256" s="116"/>
      <c r="D256" s="114"/>
      <c r="E256" s="114"/>
      <c r="F256" s="182" t="s">
        <v>225</v>
      </c>
      <c r="G256" s="182"/>
      <c r="H256" s="183" t="s">
        <v>424</v>
      </c>
      <c r="I256" s="183"/>
      <c r="J256" s="183"/>
      <c r="K256" s="183"/>
      <c r="L256" s="183"/>
      <c r="M256" s="183"/>
      <c r="N256" s="183"/>
    </row>
    <row r="257" spans="2:14" ht="20.25">
      <c r="B257" s="117"/>
      <c r="C257" s="48" t="s">
        <v>411</v>
      </c>
      <c r="D257" s="118"/>
      <c r="E257" s="114"/>
      <c r="F257" s="184" t="s">
        <v>412</v>
      </c>
      <c r="G257" s="184"/>
      <c r="H257" s="185">
        <v>44443</v>
      </c>
      <c r="I257" s="185"/>
      <c r="J257" s="185"/>
      <c r="K257" s="119" t="s">
        <v>413</v>
      </c>
      <c r="L257" s="186"/>
      <c r="M257" s="186"/>
      <c r="N257" s="186"/>
    </row>
    <row r="258" spans="2:14" ht="15">
      <c r="B258" s="120"/>
      <c r="C258" s="121"/>
      <c r="D258" s="114"/>
      <c r="E258" s="114"/>
      <c r="F258" s="122"/>
      <c r="G258" s="121"/>
      <c r="H258" s="121"/>
      <c r="I258" s="123"/>
      <c r="J258" s="124"/>
      <c r="K258" s="125"/>
      <c r="L258" s="125"/>
      <c r="M258" s="125"/>
      <c r="N258" s="126"/>
    </row>
    <row r="259" spans="2:14" ht="15.75">
      <c r="B259" s="127" t="s">
        <v>228</v>
      </c>
      <c r="C259" s="187" t="s">
        <v>149</v>
      </c>
      <c r="D259" s="187"/>
      <c r="E259" s="128"/>
      <c r="F259" s="129" t="s">
        <v>229</v>
      </c>
      <c r="G259" s="188" t="s">
        <v>104</v>
      </c>
      <c r="H259" s="188"/>
      <c r="I259" s="188"/>
      <c r="J259" s="188"/>
      <c r="K259" s="188"/>
      <c r="L259" s="188"/>
      <c r="M259" s="188"/>
      <c r="N259" s="188"/>
    </row>
    <row r="260" spans="2:14" ht="12.75">
      <c r="B260" s="130" t="s">
        <v>231</v>
      </c>
      <c r="C260" s="189" t="s">
        <v>353</v>
      </c>
      <c r="D260" s="189"/>
      <c r="E260" s="131"/>
      <c r="F260" s="132" t="s">
        <v>233</v>
      </c>
      <c r="G260" s="190" t="s">
        <v>339</v>
      </c>
      <c r="H260" s="190"/>
      <c r="I260" s="190"/>
      <c r="J260" s="190"/>
      <c r="K260" s="190"/>
      <c r="L260" s="190"/>
      <c r="M260" s="190"/>
      <c r="N260" s="190"/>
    </row>
    <row r="261" spans="2:14" ht="12.75">
      <c r="B261" s="133" t="s">
        <v>234</v>
      </c>
      <c r="C261" s="191" t="s">
        <v>350</v>
      </c>
      <c r="D261" s="191"/>
      <c r="E261" s="131"/>
      <c r="F261" s="134" t="s">
        <v>235</v>
      </c>
      <c r="G261" s="192" t="s">
        <v>361</v>
      </c>
      <c r="H261" s="192"/>
      <c r="I261" s="192"/>
      <c r="J261" s="192"/>
      <c r="K261" s="192"/>
      <c r="L261" s="192"/>
      <c r="M261" s="192"/>
      <c r="N261" s="192"/>
    </row>
    <row r="262" spans="2:14" ht="12.75">
      <c r="B262" s="133" t="s">
        <v>414</v>
      </c>
      <c r="C262" s="191" t="s">
        <v>282</v>
      </c>
      <c r="D262" s="191"/>
      <c r="E262" s="131"/>
      <c r="F262" s="135" t="s">
        <v>415</v>
      </c>
      <c r="G262" s="192" t="s">
        <v>355</v>
      </c>
      <c r="H262" s="192"/>
      <c r="I262" s="192"/>
      <c r="J262" s="192"/>
      <c r="K262" s="192"/>
      <c r="L262" s="192"/>
      <c r="M262" s="192"/>
      <c r="N262" s="192"/>
    </row>
    <row r="263" spans="2:14" ht="15.75">
      <c r="B263" s="136"/>
      <c r="C263" s="114"/>
      <c r="D263" s="114"/>
      <c r="E263" s="114"/>
      <c r="F263" s="122"/>
      <c r="G263" s="137"/>
      <c r="H263" s="137"/>
      <c r="I263" s="137"/>
      <c r="J263" s="114"/>
      <c r="K263" s="114"/>
      <c r="L263" s="114"/>
      <c r="M263" s="138"/>
      <c r="N263" s="139"/>
    </row>
    <row r="264" spans="2:14" ht="15">
      <c r="B264" s="140" t="s">
        <v>238</v>
      </c>
      <c r="C264" s="114"/>
      <c r="D264" s="114"/>
      <c r="E264" s="114"/>
      <c r="F264" s="141">
        <v>1</v>
      </c>
      <c r="G264" s="141">
        <v>2</v>
      </c>
      <c r="H264" s="141">
        <v>3</v>
      </c>
      <c r="I264" s="141">
        <v>4</v>
      </c>
      <c r="J264" s="141">
        <v>5</v>
      </c>
      <c r="K264" s="193" t="s">
        <v>7</v>
      </c>
      <c r="L264" s="193"/>
      <c r="M264" s="141" t="s">
        <v>239</v>
      </c>
      <c r="N264" s="142" t="s">
        <v>240</v>
      </c>
    </row>
    <row r="265" spans="2:14" ht="12.75">
      <c r="B265" s="144" t="s">
        <v>241</v>
      </c>
      <c r="C265" s="145" t="str">
        <f>IF(C260&gt;"",C260,"")</f>
        <v>Räsänen Aleksi</v>
      </c>
      <c r="D265" s="145" t="str">
        <f>IF(G260&gt;"",G260,"")</f>
        <v>Khosravi Sam</v>
      </c>
      <c r="E265" s="146"/>
      <c r="F265" s="147">
        <v>-8</v>
      </c>
      <c r="G265" s="147">
        <v>-7</v>
      </c>
      <c r="H265" s="147">
        <v>7</v>
      </c>
      <c r="I265" s="147">
        <v>6</v>
      </c>
      <c r="J265" s="147">
        <v>-7</v>
      </c>
      <c r="K265" s="148">
        <f>IF(ISBLANK(F265),"",COUNTIF(F265:J265,"&gt;=0"))</f>
        <v>2</v>
      </c>
      <c r="L265" s="149">
        <f>IF(ISBLANK(F265),"",(IF(LEFT(F265,1)="-",1,0)+IF(LEFT(G265,1)="-",1,0)+IF(LEFT(H265,1)="-",1,0)+IF(LEFT(I265,1)="-",1,0)+IF(LEFT(J265,1)="-",1,0)))</f>
        <v>3</v>
      </c>
      <c r="M265" s="150">
        <f aca="true" t="shared" si="10" ref="M265:N269">IF(K265=3,1,"")</f>
      </c>
      <c r="N265" s="150">
        <f t="shared" si="10"/>
        <v>1</v>
      </c>
    </row>
    <row r="266" spans="2:14" ht="12.75">
      <c r="B266" s="144" t="s">
        <v>242</v>
      </c>
      <c r="C266" s="145" t="str">
        <f>IF(C261&gt;"",C261,"")</f>
        <v>Hakaste Lauri</v>
      </c>
      <c r="D266" s="145" t="str">
        <f>IF(G261&gt;"",G261,"")</f>
        <v>Vesalainen Rasmus</v>
      </c>
      <c r="E266" s="146"/>
      <c r="F266" s="147">
        <v>10</v>
      </c>
      <c r="G266" s="147">
        <v>-9</v>
      </c>
      <c r="H266" s="147">
        <v>-4</v>
      </c>
      <c r="I266" s="147">
        <v>-8</v>
      </c>
      <c r="J266" s="147"/>
      <c r="K266" s="148">
        <f>IF(ISBLANK(F266),"",COUNTIF(F266:J266,"&gt;=0"))</f>
        <v>1</v>
      </c>
      <c r="L266" s="149">
        <f>IF(ISBLANK(F266),"",(IF(LEFT(F266,1)="-",1,0)+IF(LEFT(G266,1)="-",1,0)+IF(LEFT(H266,1)="-",1,0)+IF(LEFT(I266,1)="-",1,0)+IF(LEFT(J266,1)="-",1,0)))</f>
        <v>3</v>
      </c>
      <c r="M266" s="150">
        <f t="shared" si="10"/>
      </c>
      <c r="N266" s="150">
        <f t="shared" si="10"/>
        <v>1</v>
      </c>
    </row>
    <row r="267" spans="2:14" ht="12.75">
      <c r="B267" s="144" t="s">
        <v>416</v>
      </c>
      <c r="C267" s="145" t="str">
        <f>IF(C262&gt;"",C262,"")</f>
        <v>Afanassiev Yuri</v>
      </c>
      <c r="D267" s="145" t="str">
        <f>IF(G262&gt;"",G262,"")</f>
        <v>Vesalainen Matias</v>
      </c>
      <c r="E267" s="146"/>
      <c r="F267" s="147">
        <v>-6</v>
      </c>
      <c r="G267" s="147">
        <v>8</v>
      </c>
      <c r="H267" s="147">
        <v>10</v>
      </c>
      <c r="I267" s="147">
        <v>-2</v>
      </c>
      <c r="J267" s="147">
        <v>-5</v>
      </c>
      <c r="K267" s="148">
        <f>IF(ISBLANK(F267),"",COUNTIF(F267:J267,"&gt;=0"))</f>
        <v>2</v>
      </c>
      <c r="L267" s="149">
        <f>IF(ISBLANK(F267),"",(IF(LEFT(F267,1)="-",1,0)+IF(LEFT(G267,1)="-",1,0)+IF(LEFT(H267,1)="-",1,0)+IF(LEFT(I267,1)="-",1,0)+IF(LEFT(J267,1)="-",1,0)))</f>
        <v>3</v>
      </c>
      <c r="M267" s="150">
        <f t="shared" si="10"/>
      </c>
      <c r="N267" s="150">
        <f t="shared" si="10"/>
        <v>1</v>
      </c>
    </row>
    <row r="268" spans="2:14" ht="12.75">
      <c r="B268" s="144" t="s">
        <v>244</v>
      </c>
      <c r="C268" s="145" t="str">
        <f>IF(C260&gt;"",C260,"")</f>
        <v>Räsänen Aleksi</v>
      </c>
      <c r="D268" s="145" t="str">
        <f>IF(G261&gt;"",G261,"")</f>
        <v>Vesalainen Rasmus</v>
      </c>
      <c r="E268" s="146"/>
      <c r="F268" s="147"/>
      <c r="G268" s="147"/>
      <c r="H268" s="147"/>
      <c r="I268" s="147"/>
      <c r="J268" s="147"/>
      <c r="K268" s="148">
        <f>IF(ISBLANK(F268),"",COUNTIF(F268:J268,"&gt;=0"))</f>
      </c>
      <c r="L268" s="149">
        <f>IF(ISBLANK(F268),"",(IF(LEFT(F268,1)="-",1,0)+IF(LEFT(G268,1)="-",1,0)+IF(LEFT(H268,1)="-",1,0)+IF(LEFT(I268,1)="-",1,0)+IF(LEFT(J268,1)="-",1,0)))</f>
      </c>
      <c r="M268" s="150">
        <f t="shared" si="10"/>
      </c>
      <c r="N268" s="150">
        <f t="shared" si="10"/>
      </c>
    </row>
    <row r="269" spans="2:14" ht="12.75">
      <c r="B269" s="144" t="s">
        <v>245</v>
      </c>
      <c r="C269" s="145" t="str">
        <f>IF(C261&gt;"",C261,"")</f>
        <v>Hakaste Lauri</v>
      </c>
      <c r="D269" s="145" t="str">
        <f>IF(G260&gt;"",G260,"")</f>
        <v>Khosravi Sam</v>
      </c>
      <c r="E269" s="146"/>
      <c r="F269" s="147"/>
      <c r="G269" s="147"/>
      <c r="H269" s="147"/>
      <c r="I269" s="147"/>
      <c r="J269" s="147"/>
      <c r="K269" s="148">
        <f>IF(ISBLANK(F269),"",COUNTIF(F269:J269,"&gt;=0"))</f>
      </c>
      <c r="L269" s="149">
        <f>IF(ISBLANK(F269),"",(IF(LEFT(F269,1)="-",1,0)+IF(LEFT(G269,1)="-",1,0)+IF(LEFT(H269,1)="-",1,0)+IF(LEFT(I269,1)="-",1,0)+IF(LEFT(J269,1)="-",1,0)))</f>
      </c>
      <c r="M269" s="150">
        <f t="shared" si="10"/>
      </c>
      <c r="N269" s="150">
        <f t="shared" si="10"/>
      </c>
    </row>
    <row r="270" spans="2:14" ht="15">
      <c r="B270" s="136"/>
      <c r="C270" s="114"/>
      <c r="D270" s="114"/>
      <c r="E270" s="114"/>
      <c r="F270" s="114"/>
      <c r="G270" s="114"/>
      <c r="H270" s="114"/>
      <c r="I270" s="194" t="s">
        <v>246</v>
      </c>
      <c r="J270" s="194"/>
      <c r="K270" s="151">
        <f>SUM(K265:K269)</f>
        <v>5</v>
      </c>
      <c r="L270" s="151">
        <f>SUM(L265:L269)</f>
        <v>9</v>
      </c>
      <c r="M270" s="151">
        <f>SUM(M265:M269)</f>
        <v>0</v>
      </c>
      <c r="N270" s="151">
        <f>SUM(N265:N269)</f>
        <v>3</v>
      </c>
    </row>
    <row r="271" spans="2:14" ht="15">
      <c r="B271" s="152" t="s">
        <v>247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53"/>
    </row>
    <row r="272" spans="2:14" ht="15">
      <c r="B272" s="154" t="s">
        <v>248</v>
      </c>
      <c r="C272" s="155"/>
      <c r="D272" s="155" t="s">
        <v>249</v>
      </c>
      <c r="E272" s="156"/>
      <c r="F272" s="155"/>
      <c r="G272" s="155" t="s">
        <v>36</v>
      </c>
      <c r="H272" s="156"/>
      <c r="I272" s="155"/>
      <c r="J272" s="157" t="s">
        <v>250</v>
      </c>
      <c r="K272" s="118"/>
      <c r="L272" s="114"/>
      <c r="M272" s="114"/>
      <c r="N272" s="153"/>
    </row>
    <row r="273" spans="2:14" ht="18">
      <c r="B273" s="136"/>
      <c r="C273" s="114"/>
      <c r="D273" s="114"/>
      <c r="E273" s="114"/>
      <c r="F273" s="114"/>
      <c r="G273" s="114"/>
      <c r="H273" s="114"/>
      <c r="I273" s="114"/>
      <c r="J273" s="195" t="str">
        <f>IF(M270=3,C259,IF(N270=3,G259,""))</f>
        <v>KoKa</v>
      </c>
      <c r="K273" s="195"/>
      <c r="L273" s="195"/>
      <c r="M273" s="195"/>
      <c r="N273" s="195"/>
    </row>
    <row r="274" spans="2:14" ht="18">
      <c r="B274" s="158"/>
      <c r="C274" s="159"/>
      <c r="D274" s="159"/>
      <c r="E274" s="159"/>
      <c r="F274" s="159"/>
      <c r="G274" s="159"/>
      <c r="H274" s="159"/>
      <c r="I274" s="159"/>
      <c r="J274" s="160"/>
      <c r="K274" s="160"/>
      <c r="L274" s="160"/>
      <c r="M274" s="160"/>
      <c r="N274" s="161"/>
    </row>
    <row r="275" ht="12.75">
      <c r="B275" s="143" t="s">
        <v>417</v>
      </c>
    </row>
    <row r="276" ht="12.75">
      <c r="B276" t="s">
        <v>418</v>
      </c>
    </row>
    <row r="277" ht="12.75">
      <c r="B277" t="s">
        <v>419</v>
      </c>
    </row>
  </sheetData>
  <sheetProtection selectLockedCells="1" selectUnlockedCells="1"/>
  <mergeCells count="220">
    <mergeCell ref="J273:N273"/>
    <mergeCell ref="C261:D261"/>
    <mergeCell ref="G261:N261"/>
    <mergeCell ref="C262:D262"/>
    <mergeCell ref="G262:N262"/>
    <mergeCell ref="K264:L264"/>
    <mergeCell ref="I270:J270"/>
    <mergeCell ref="F257:G257"/>
    <mergeCell ref="H257:J257"/>
    <mergeCell ref="L257:N257"/>
    <mergeCell ref="C259:D259"/>
    <mergeCell ref="G259:N259"/>
    <mergeCell ref="C260:D260"/>
    <mergeCell ref="G260:N260"/>
    <mergeCell ref="J248:N248"/>
    <mergeCell ref="F254:G254"/>
    <mergeCell ref="H254:N254"/>
    <mergeCell ref="F255:G255"/>
    <mergeCell ref="H255:N255"/>
    <mergeCell ref="F256:G256"/>
    <mergeCell ref="H256:N256"/>
    <mergeCell ref="C236:D236"/>
    <mergeCell ref="G236:N236"/>
    <mergeCell ref="C237:D237"/>
    <mergeCell ref="G237:N237"/>
    <mergeCell ref="K239:L239"/>
    <mergeCell ref="I245:J245"/>
    <mergeCell ref="F232:G232"/>
    <mergeCell ref="H232:J232"/>
    <mergeCell ref="L232:N232"/>
    <mergeCell ref="C234:D234"/>
    <mergeCell ref="G234:N234"/>
    <mergeCell ref="C235:D235"/>
    <mergeCell ref="G235:N235"/>
    <mergeCell ref="J223:N223"/>
    <mergeCell ref="F229:G229"/>
    <mergeCell ref="H229:N229"/>
    <mergeCell ref="F230:G230"/>
    <mergeCell ref="H230:N230"/>
    <mergeCell ref="F231:G231"/>
    <mergeCell ref="H231:N231"/>
    <mergeCell ref="C211:D211"/>
    <mergeCell ref="G211:N211"/>
    <mergeCell ref="C212:D212"/>
    <mergeCell ref="G212:N212"/>
    <mergeCell ref="K214:L214"/>
    <mergeCell ref="I220:J220"/>
    <mergeCell ref="F207:G207"/>
    <mergeCell ref="H207:J207"/>
    <mergeCell ref="L207:N207"/>
    <mergeCell ref="C209:D209"/>
    <mergeCell ref="G209:N209"/>
    <mergeCell ref="C210:D210"/>
    <mergeCell ref="G210:N210"/>
    <mergeCell ref="J198:N198"/>
    <mergeCell ref="F204:G204"/>
    <mergeCell ref="H204:N204"/>
    <mergeCell ref="F205:G205"/>
    <mergeCell ref="H205:N205"/>
    <mergeCell ref="F206:G206"/>
    <mergeCell ref="H206:N206"/>
    <mergeCell ref="C186:D186"/>
    <mergeCell ref="G186:N186"/>
    <mergeCell ref="C187:D187"/>
    <mergeCell ref="G187:N187"/>
    <mergeCell ref="K189:L189"/>
    <mergeCell ref="I195:J195"/>
    <mergeCell ref="F182:G182"/>
    <mergeCell ref="H182:J182"/>
    <mergeCell ref="L182:N182"/>
    <mergeCell ref="C184:D184"/>
    <mergeCell ref="G184:N184"/>
    <mergeCell ref="C185:D185"/>
    <mergeCell ref="G185:N185"/>
    <mergeCell ref="J173:N173"/>
    <mergeCell ref="F179:G179"/>
    <mergeCell ref="H179:N179"/>
    <mergeCell ref="F180:G180"/>
    <mergeCell ref="H180:N180"/>
    <mergeCell ref="F181:G181"/>
    <mergeCell ref="H181:N181"/>
    <mergeCell ref="C161:D161"/>
    <mergeCell ref="G161:N161"/>
    <mergeCell ref="C162:D162"/>
    <mergeCell ref="G162:N162"/>
    <mergeCell ref="K164:L164"/>
    <mergeCell ref="I170:J170"/>
    <mergeCell ref="F157:G157"/>
    <mergeCell ref="H157:J157"/>
    <mergeCell ref="L157:N157"/>
    <mergeCell ref="C159:D159"/>
    <mergeCell ref="G159:N159"/>
    <mergeCell ref="C160:D160"/>
    <mergeCell ref="G160:N160"/>
    <mergeCell ref="J148:N148"/>
    <mergeCell ref="F154:G154"/>
    <mergeCell ref="H154:N154"/>
    <mergeCell ref="F155:G155"/>
    <mergeCell ref="H155:N155"/>
    <mergeCell ref="F156:G156"/>
    <mergeCell ref="H156:N156"/>
    <mergeCell ref="C136:D136"/>
    <mergeCell ref="G136:N136"/>
    <mergeCell ref="C137:D137"/>
    <mergeCell ref="G137:N137"/>
    <mergeCell ref="K139:L139"/>
    <mergeCell ref="I145:J145"/>
    <mergeCell ref="F132:G132"/>
    <mergeCell ref="H132:J132"/>
    <mergeCell ref="L132:N132"/>
    <mergeCell ref="C134:D134"/>
    <mergeCell ref="G134:N134"/>
    <mergeCell ref="C135:D135"/>
    <mergeCell ref="G135:N135"/>
    <mergeCell ref="J123:N123"/>
    <mergeCell ref="F129:G129"/>
    <mergeCell ref="H129:N129"/>
    <mergeCell ref="F130:G130"/>
    <mergeCell ref="H130:N130"/>
    <mergeCell ref="F131:G131"/>
    <mergeCell ref="H131:N131"/>
    <mergeCell ref="C111:D111"/>
    <mergeCell ref="G111:N111"/>
    <mergeCell ref="C112:D112"/>
    <mergeCell ref="G112:N112"/>
    <mergeCell ref="K114:L114"/>
    <mergeCell ref="I120:J120"/>
    <mergeCell ref="F107:G107"/>
    <mergeCell ref="H107:J107"/>
    <mergeCell ref="L107:N107"/>
    <mergeCell ref="C109:D109"/>
    <mergeCell ref="G109:N109"/>
    <mergeCell ref="C110:D110"/>
    <mergeCell ref="G110:N110"/>
    <mergeCell ref="J98:N98"/>
    <mergeCell ref="F104:G104"/>
    <mergeCell ref="H104:N104"/>
    <mergeCell ref="F105:G105"/>
    <mergeCell ref="H105:N105"/>
    <mergeCell ref="F106:G106"/>
    <mergeCell ref="H106:N106"/>
    <mergeCell ref="C86:D86"/>
    <mergeCell ref="G86:N86"/>
    <mergeCell ref="C87:D87"/>
    <mergeCell ref="G87:N87"/>
    <mergeCell ref="K89:L89"/>
    <mergeCell ref="I95:J95"/>
    <mergeCell ref="F82:G82"/>
    <mergeCell ref="H82:J82"/>
    <mergeCell ref="L82:N82"/>
    <mergeCell ref="C84:D84"/>
    <mergeCell ref="G84:N84"/>
    <mergeCell ref="C85:D85"/>
    <mergeCell ref="G85:N85"/>
    <mergeCell ref="J73:N73"/>
    <mergeCell ref="F79:G79"/>
    <mergeCell ref="H79:N79"/>
    <mergeCell ref="F80:G80"/>
    <mergeCell ref="H80:N80"/>
    <mergeCell ref="F81:G81"/>
    <mergeCell ref="H81:N81"/>
    <mergeCell ref="C61:D61"/>
    <mergeCell ref="G61:N61"/>
    <mergeCell ref="C62:D62"/>
    <mergeCell ref="G62:N62"/>
    <mergeCell ref="K64:L64"/>
    <mergeCell ref="I70:J70"/>
    <mergeCell ref="F57:G57"/>
    <mergeCell ref="H57:J57"/>
    <mergeCell ref="L57:N57"/>
    <mergeCell ref="C59:D59"/>
    <mergeCell ref="G59:N59"/>
    <mergeCell ref="C60:D60"/>
    <mergeCell ref="G60:N60"/>
    <mergeCell ref="J48:N48"/>
    <mergeCell ref="F54:G54"/>
    <mergeCell ref="H54:N54"/>
    <mergeCell ref="F55:G55"/>
    <mergeCell ref="H55:N55"/>
    <mergeCell ref="F56:G56"/>
    <mergeCell ref="H56:N56"/>
    <mergeCell ref="C36:D36"/>
    <mergeCell ref="G36:N36"/>
    <mergeCell ref="C37:D37"/>
    <mergeCell ref="G37:N37"/>
    <mergeCell ref="K39:L39"/>
    <mergeCell ref="I45:J45"/>
    <mergeCell ref="F32:G32"/>
    <mergeCell ref="H32:J32"/>
    <mergeCell ref="L32:N32"/>
    <mergeCell ref="C34:D34"/>
    <mergeCell ref="G34:N34"/>
    <mergeCell ref="C35:D35"/>
    <mergeCell ref="G35:N35"/>
    <mergeCell ref="J22:N22"/>
    <mergeCell ref="F29:G29"/>
    <mergeCell ref="H29:N29"/>
    <mergeCell ref="F30:G30"/>
    <mergeCell ref="H30:N30"/>
    <mergeCell ref="F31:G31"/>
    <mergeCell ref="H31:N31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50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425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202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426</v>
      </c>
      <c r="C7" s="15" t="s">
        <v>427</v>
      </c>
      <c r="D7" s="15" t="s">
        <v>428</v>
      </c>
      <c r="E7" s="15" t="s">
        <v>14</v>
      </c>
      <c r="F7" s="15" t="s">
        <v>391</v>
      </c>
      <c r="G7" s="15" t="s">
        <v>429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430</v>
      </c>
      <c r="C8" s="15" t="s">
        <v>431</v>
      </c>
      <c r="D8" s="15" t="s">
        <v>432</v>
      </c>
      <c r="E8" s="15" t="s">
        <v>10</v>
      </c>
      <c r="F8" s="15" t="s">
        <v>197</v>
      </c>
      <c r="G8" s="15" t="s">
        <v>433</v>
      </c>
      <c r="H8" s="15" t="s">
        <v>14</v>
      </c>
      <c r="I8" s="16"/>
      <c r="J8" s="17"/>
    </row>
    <row r="9" spans="1:10" ht="14.25" customHeight="1">
      <c r="A9" s="15" t="s">
        <v>22</v>
      </c>
      <c r="B9" s="15" t="s">
        <v>434</v>
      </c>
      <c r="C9" s="15" t="s">
        <v>435</v>
      </c>
      <c r="D9" s="15" t="s">
        <v>436</v>
      </c>
      <c r="E9" s="15" t="s">
        <v>26</v>
      </c>
      <c r="F9" s="15" t="s">
        <v>191</v>
      </c>
      <c r="G9" s="15" t="s">
        <v>437</v>
      </c>
      <c r="H9" s="15" t="s">
        <v>22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 t="s">
        <v>83</v>
      </c>
      <c r="E13" s="15" t="s">
        <v>70</v>
      </c>
      <c r="F13" s="15" t="s">
        <v>193</v>
      </c>
      <c r="G13" s="15" t="s">
        <v>70</v>
      </c>
      <c r="H13" s="15"/>
      <c r="I13" s="15" t="s">
        <v>65</v>
      </c>
      <c r="J13" s="15" t="s">
        <v>29</v>
      </c>
    </row>
    <row r="14" spans="1:10" ht="14.25" customHeight="1">
      <c r="A14" s="17"/>
      <c r="B14" s="21"/>
      <c r="C14" s="15" t="s">
        <v>42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43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44</v>
      </c>
      <c r="D16" s="15" t="s">
        <v>39</v>
      </c>
      <c r="E16" s="15" t="s">
        <v>83</v>
      </c>
      <c r="F16" s="15" t="s">
        <v>193</v>
      </c>
      <c r="G16" s="15" t="s">
        <v>438</v>
      </c>
      <c r="H16" s="15" t="s">
        <v>47</v>
      </c>
      <c r="I16" s="15" t="s">
        <v>128</v>
      </c>
      <c r="J16" s="15" t="s">
        <v>29</v>
      </c>
    </row>
    <row r="17" spans="1:10" ht="14.25" customHeight="1">
      <c r="A17" s="17"/>
      <c r="B17" s="21"/>
      <c r="C17" s="15" t="s">
        <v>46</v>
      </c>
      <c r="D17" s="15" t="s">
        <v>45</v>
      </c>
      <c r="E17" s="15" t="s">
        <v>47</v>
      </c>
      <c r="F17" s="15" t="s">
        <v>127</v>
      </c>
      <c r="G17" s="15" t="s">
        <v>69</v>
      </c>
      <c r="H17" s="15"/>
      <c r="I17" s="15" t="s">
        <v>65</v>
      </c>
      <c r="J17" s="15" t="s">
        <v>22</v>
      </c>
    </row>
    <row r="18" spans="1:10" ht="14.25" customHeight="1">
      <c r="A18" s="17"/>
      <c r="B18" s="21"/>
      <c r="C18" s="15" t="s">
        <v>48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49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439</v>
      </c>
      <c r="C21" s="15" t="s">
        <v>440</v>
      </c>
      <c r="D21" s="15" t="s">
        <v>441</v>
      </c>
      <c r="E21" s="15" t="s">
        <v>14</v>
      </c>
      <c r="F21" s="15" t="s">
        <v>442</v>
      </c>
      <c r="G21" s="15" t="s">
        <v>443</v>
      </c>
      <c r="H21" s="15" t="s">
        <v>14</v>
      </c>
      <c r="I21" s="16"/>
      <c r="J21" s="17"/>
    </row>
    <row r="22" spans="1:10" ht="14.25" customHeight="1">
      <c r="A22" s="15" t="s">
        <v>14</v>
      </c>
      <c r="B22" s="15" t="s">
        <v>444</v>
      </c>
      <c r="C22" s="15" t="s">
        <v>445</v>
      </c>
      <c r="D22" s="15" t="s">
        <v>446</v>
      </c>
      <c r="E22" s="15" t="s">
        <v>22</v>
      </c>
      <c r="F22" s="15" t="s">
        <v>383</v>
      </c>
      <c r="G22" s="15" t="s">
        <v>447</v>
      </c>
      <c r="H22" s="15" t="s">
        <v>10</v>
      </c>
      <c r="I22" s="16"/>
      <c r="J22" s="17"/>
    </row>
    <row r="23" spans="1:10" ht="14.25" customHeight="1">
      <c r="A23" s="15" t="s">
        <v>22</v>
      </c>
      <c r="B23" s="15" t="s">
        <v>203</v>
      </c>
      <c r="C23" s="15" t="s">
        <v>448</v>
      </c>
      <c r="D23" s="15" t="s">
        <v>432</v>
      </c>
      <c r="E23" s="15" t="s">
        <v>26</v>
      </c>
      <c r="F23" s="15" t="s">
        <v>334</v>
      </c>
      <c r="G23" s="15" t="s">
        <v>449</v>
      </c>
      <c r="H23" s="15" t="s">
        <v>29</v>
      </c>
      <c r="I23" s="16"/>
      <c r="J23" s="17"/>
    </row>
    <row r="24" spans="1:10" ht="14.25" customHeight="1">
      <c r="A24" s="15" t="s">
        <v>29</v>
      </c>
      <c r="B24" s="15" t="s">
        <v>450</v>
      </c>
      <c r="C24" s="15" t="s">
        <v>451</v>
      </c>
      <c r="D24" s="15" t="s">
        <v>452</v>
      </c>
      <c r="E24" s="15" t="s">
        <v>10</v>
      </c>
      <c r="F24" s="15" t="s">
        <v>191</v>
      </c>
      <c r="G24" s="15" t="s">
        <v>453</v>
      </c>
      <c r="H24" s="15" t="s">
        <v>22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 t="s">
        <v>64</v>
      </c>
      <c r="E27" s="15" t="s">
        <v>39</v>
      </c>
      <c r="F27" s="15" t="s">
        <v>47</v>
      </c>
      <c r="G27" s="15"/>
      <c r="H27" s="15"/>
      <c r="I27" s="15" t="s">
        <v>41</v>
      </c>
      <c r="J27" s="15" t="s">
        <v>29</v>
      </c>
    </row>
    <row r="28" spans="1:10" ht="14.25" customHeight="1">
      <c r="A28" s="17"/>
      <c r="B28" s="21"/>
      <c r="C28" s="15" t="s">
        <v>42</v>
      </c>
      <c r="D28" s="15" t="s">
        <v>70</v>
      </c>
      <c r="E28" s="15" t="s">
        <v>64</v>
      </c>
      <c r="F28" s="15" t="s">
        <v>45</v>
      </c>
      <c r="G28" s="15"/>
      <c r="H28" s="15"/>
      <c r="I28" s="15" t="s">
        <v>41</v>
      </c>
      <c r="J28" s="15" t="s">
        <v>22</v>
      </c>
    </row>
    <row r="29" spans="1:10" ht="14.25" customHeight="1">
      <c r="A29" s="17"/>
      <c r="B29" s="21"/>
      <c r="C29" s="15" t="s">
        <v>43</v>
      </c>
      <c r="D29" s="15" t="s">
        <v>83</v>
      </c>
      <c r="E29" s="15" t="s">
        <v>47</v>
      </c>
      <c r="F29" s="15" t="s">
        <v>84</v>
      </c>
      <c r="G29" s="15"/>
      <c r="H29" s="15"/>
      <c r="I29" s="15" t="s">
        <v>41</v>
      </c>
      <c r="J29" s="15" t="s">
        <v>14</v>
      </c>
    </row>
    <row r="30" spans="1:10" ht="14.25" customHeight="1">
      <c r="A30" s="17"/>
      <c r="B30" s="21"/>
      <c r="C30" s="15" t="s">
        <v>44</v>
      </c>
      <c r="D30" s="15" t="s">
        <v>86</v>
      </c>
      <c r="E30" s="15" t="s">
        <v>70</v>
      </c>
      <c r="F30" s="15" t="s">
        <v>193</v>
      </c>
      <c r="G30" s="15" t="s">
        <v>83</v>
      </c>
      <c r="H30" s="15"/>
      <c r="I30" s="15" t="s">
        <v>65</v>
      </c>
      <c r="J30" s="15" t="s">
        <v>29</v>
      </c>
    </row>
    <row r="31" spans="1:10" ht="14.25" customHeight="1">
      <c r="A31" s="17"/>
      <c r="B31" s="21"/>
      <c r="C31" s="15" t="s">
        <v>46</v>
      </c>
      <c r="D31" s="15" t="s">
        <v>85</v>
      </c>
      <c r="E31" s="15" t="s">
        <v>83</v>
      </c>
      <c r="F31" s="15" t="s">
        <v>67</v>
      </c>
      <c r="G31" s="15" t="s">
        <v>67</v>
      </c>
      <c r="H31" s="15"/>
      <c r="I31" s="15" t="s">
        <v>37</v>
      </c>
      <c r="J31" s="15" t="s">
        <v>22</v>
      </c>
    </row>
    <row r="32" spans="1:10" ht="14.25" customHeight="1">
      <c r="A32" s="17"/>
      <c r="B32" s="21"/>
      <c r="C32" s="15" t="s">
        <v>48</v>
      </c>
      <c r="D32" s="15" t="s">
        <v>454</v>
      </c>
      <c r="E32" s="15" t="s">
        <v>454</v>
      </c>
      <c r="F32" s="15" t="s">
        <v>454</v>
      </c>
      <c r="G32" s="15"/>
      <c r="H32" s="15"/>
      <c r="I32" s="15" t="s">
        <v>68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71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455</v>
      </c>
      <c r="C35" s="15" t="s">
        <v>456</v>
      </c>
      <c r="D35" s="15" t="s">
        <v>446</v>
      </c>
      <c r="E35" s="15" t="s">
        <v>14</v>
      </c>
      <c r="F35" s="15" t="s">
        <v>385</v>
      </c>
      <c r="G35" s="15" t="s">
        <v>457</v>
      </c>
      <c r="H35" s="15" t="s">
        <v>14</v>
      </c>
      <c r="I35" s="16"/>
      <c r="J35" s="17"/>
    </row>
    <row r="36" spans="1:10" ht="14.25" customHeight="1">
      <c r="A36" s="15" t="s">
        <v>14</v>
      </c>
      <c r="B36" s="15" t="s">
        <v>458</v>
      </c>
      <c r="C36" s="15" t="s">
        <v>459</v>
      </c>
      <c r="D36" s="15" t="s">
        <v>452</v>
      </c>
      <c r="E36" s="15" t="s">
        <v>22</v>
      </c>
      <c r="F36" s="15" t="s">
        <v>283</v>
      </c>
      <c r="G36" s="15" t="s">
        <v>460</v>
      </c>
      <c r="H36" s="15" t="s">
        <v>10</v>
      </c>
      <c r="I36" s="16"/>
      <c r="J36" s="17"/>
    </row>
    <row r="37" spans="1:10" ht="14.25" customHeight="1">
      <c r="A37" s="15" t="s">
        <v>22</v>
      </c>
      <c r="B37" s="15" t="s">
        <v>461</v>
      </c>
      <c r="C37" s="15" t="s">
        <v>462</v>
      </c>
      <c r="D37" s="15" t="s">
        <v>432</v>
      </c>
      <c r="E37" s="15" t="s">
        <v>10</v>
      </c>
      <c r="F37" s="15" t="s">
        <v>117</v>
      </c>
      <c r="G37" s="15" t="s">
        <v>463</v>
      </c>
      <c r="H37" s="15" t="s">
        <v>22</v>
      </c>
      <c r="I37" s="16"/>
      <c r="J37" s="17"/>
    </row>
    <row r="38" spans="1:10" ht="14.25" customHeight="1">
      <c r="A38" s="15" t="s">
        <v>29</v>
      </c>
      <c r="B38" s="15" t="s">
        <v>464</v>
      </c>
      <c r="C38" s="15" t="s">
        <v>465</v>
      </c>
      <c r="D38" s="15" t="s">
        <v>432</v>
      </c>
      <c r="E38" s="15" t="s">
        <v>26</v>
      </c>
      <c r="F38" s="15" t="s">
        <v>320</v>
      </c>
      <c r="G38" s="15" t="s">
        <v>466</v>
      </c>
      <c r="H38" s="15" t="s">
        <v>29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30</v>
      </c>
      <c r="E40" s="15" t="s">
        <v>31</v>
      </c>
      <c r="F40" s="15" t="s">
        <v>32</v>
      </c>
      <c r="G40" s="15" t="s">
        <v>33</v>
      </c>
      <c r="H40" s="15" t="s">
        <v>34</v>
      </c>
      <c r="I40" s="15" t="s">
        <v>35</v>
      </c>
      <c r="J40" s="15" t="s">
        <v>36</v>
      </c>
    </row>
    <row r="41" spans="1:10" ht="14.25" customHeight="1">
      <c r="A41" s="17"/>
      <c r="B41" s="21"/>
      <c r="C41" s="15" t="s">
        <v>37</v>
      </c>
      <c r="D41" s="15" t="s">
        <v>83</v>
      </c>
      <c r="E41" s="15" t="s">
        <v>64</v>
      </c>
      <c r="F41" s="15" t="s">
        <v>70</v>
      </c>
      <c r="G41" s="15"/>
      <c r="H41" s="15"/>
      <c r="I41" s="15" t="s">
        <v>41</v>
      </c>
      <c r="J41" s="15" t="s">
        <v>29</v>
      </c>
    </row>
    <row r="42" spans="1:10" ht="14.25" customHeight="1">
      <c r="A42" s="17"/>
      <c r="B42" s="21"/>
      <c r="C42" s="15" t="s">
        <v>42</v>
      </c>
      <c r="D42" s="15" t="s">
        <v>69</v>
      </c>
      <c r="E42" s="15" t="s">
        <v>67</v>
      </c>
      <c r="F42" s="15" t="s">
        <v>64</v>
      </c>
      <c r="G42" s="15" t="s">
        <v>64</v>
      </c>
      <c r="H42" s="15"/>
      <c r="I42" s="15" t="s">
        <v>65</v>
      </c>
      <c r="J42" s="15" t="s">
        <v>22</v>
      </c>
    </row>
    <row r="43" spans="1:10" ht="14.25" customHeight="1">
      <c r="A43" s="17"/>
      <c r="B43" s="21"/>
      <c r="C43" s="15" t="s">
        <v>43</v>
      </c>
      <c r="D43" s="15" t="s">
        <v>84</v>
      </c>
      <c r="E43" s="15" t="s">
        <v>39</v>
      </c>
      <c r="F43" s="15" t="s">
        <v>306</v>
      </c>
      <c r="G43" s="15" t="s">
        <v>69</v>
      </c>
      <c r="H43" s="15"/>
      <c r="I43" s="15" t="s">
        <v>65</v>
      </c>
      <c r="J43" s="15" t="s">
        <v>14</v>
      </c>
    </row>
    <row r="44" spans="1:10" ht="14.25" customHeight="1">
      <c r="A44" s="17"/>
      <c r="B44" s="21"/>
      <c r="C44" s="15" t="s">
        <v>44</v>
      </c>
      <c r="D44" s="15" t="s">
        <v>47</v>
      </c>
      <c r="E44" s="15" t="s">
        <v>64</v>
      </c>
      <c r="F44" s="15" t="s">
        <v>39</v>
      </c>
      <c r="G44" s="15"/>
      <c r="H44" s="15"/>
      <c r="I44" s="15" t="s">
        <v>41</v>
      </c>
      <c r="J44" s="15" t="s">
        <v>29</v>
      </c>
    </row>
    <row r="45" spans="1:10" ht="14.25" customHeight="1">
      <c r="A45" s="17"/>
      <c r="B45" s="21"/>
      <c r="C45" s="15" t="s">
        <v>46</v>
      </c>
      <c r="D45" s="15" t="s">
        <v>198</v>
      </c>
      <c r="E45" s="15" t="s">
        <v>84</v>
      </c>
      <c r="F45" s="15" t="s">
        <v>83</v>
      </c>
      <c r="G45" s="15" t="s">
        <v>66</v>
      </c>
      <c r="H45" s="15" t="s">
        <v>127</v>
      </c>
      <c r="I45" s="15" t="s">
        <v>44</v>
      </c>
      <c r="J45" s="15" t="s">
        <v>22</v>
      </c>
    </row>
    <row r="46" spans="1:10" ht="14.25" customHeight="1">
      <c r="A46" s="17"/>
      <c r="B46" s="21"/>
      <c r="C46" s="15" t="s">
        <v>48</v>
      </c>
      <c r="D46" s="15" t="s">
        <v>84</v>
      </c>
      <c r="E46" s="15" t="s">
        <v>64</v>
      </c>
      <c r="F46" s="15" t="s">
        <v>125</v>
      </c>
      <c r="G46" s="15" t="s">
        <v>85</v>
      </c>
      <c r="H46" s="15" t="s">
        <v>64</v>
      </c>
      <c r="I46" s="15" t="s">
        <v>128</v>
      </c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5.140625" style="0" customWidth="1"/>
    <col min="4" max="4" width="14.7109375" style="0" customWidth="1"/>
    <col min="5" max="7" width="33.7109375" style="0" customWidth="1"/>
    <col min="8" max="8" width="26.42187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23"/>
    </row>
    <row r="3" spans="1:9" ht="15" customHeight="1">
      <c r="A3" s="1"/>
      <c r="B3" s="8" t="s">
        <v>467</v>
      </c>
      <c r="C3" s="7"/>
      <c r="D3" s="7"/>
      <c r="E3" s="9"/>
      <c r="F3" s="5"/>
      <c r="G3" s="6"/>
      <c r="H3" s="6"/>
      <c r="I3" s="23"/>
    </row>
    <row r="4" spans="1:9" ht="15" customHeight="1">
      <c r="A4" s="1"/>
      <c r="B4" s="10" t="s">
        <v>202</v>
      </c>
      <c r="C4" s="11"/>
      <c r="D4" s="11"/>
      <c r="E4" s="12"/>
      <c r="F4" s="5"/>
      <c r="G4" s="6"/>
      <c r="H4" s="6"/>
      <c r="I4" s="23"/>
    </row>
    <row r="5" spans="1:9" ht="15" customHeight="1">
      <c r="A5" s="13"/>
      <c r="B5" s="14"/>
      <c r="C5" s="14"/>
      <c r="D5" s="14"/>
      <c r="E5" s="24"/>
      <c r="F5" s="6"/>
      <c r="G5" s="6"/>
      <c r="H5" s="6"/>
      <c r="I5" s="23"/>
    </row>
    <row r="6" spans="1:9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  <c r="H6" s="6"/>
      <c r="I6" s="23"/>
    </row>
    <row r="7" spans="1:9" ht="13.5" customHeight="1">
      <c r="A7" s="26" t="s">
        <v>10</v>
      </c>
      <c r="B7" s="26"/>
      <c r="C7" s="26" t="s">
        <v>468</v>
      </c>
      <c r="D7" s="26" t="s">
        <v>469</v>
      </c>
      <c r="E7" s="27" t="s">
        <v>468</v>
      </c>
      <c r="F7" s="6"/>
      <c r="G7" s="6"/>
      <c r="H7" s="6"/>
      <c r="I7" s="28"/>
    </row>
    <row r="8" spans="1:9" ht="13.5" customHeight="1">
      <c r="A8" s="26" t="s">
        <v>14</v>
      </c>
      <c r="B8" s="26"/>
      <c r="C8" s="26"/>
      <c r="D8" s="26"/>
      <c r="E8" s="29"/>
      <c r="F8" s="27" t="s">
        <v>468</v>
      </c>
      <c r="G8" s="6"/>
      <c r="H8" s="6"/>
      <c r="I8" s="28"/>
    </row>
    <row r="9" spans="1:9" ht="13.5" customHeight="1">
      <c r="A9" s="25" t="s">
        <v>22</v>
      </c>
      <c r="B9" s="25"/>
      <c r="C9" s="25"/>
      <c r="D9" s="25"/>
      <c r="E9" s="30" t="s">
        <v>431</v>
      </c>
      <c r="F9" s="29" t="s">
        <v>470</v>
      </c>
      <c r="G9" s="5"/>
      <c r="H9" s="6"/>
      <c r="I9" s="28"/>
    </row>
    <row r="10" spans="1:9" ht="13.5" customHeight="1">
      <c r="A10" s="25" t="s">
        <v>29</v>
      </c>
      <c r="B10" s="25" t="s">
        <v>132</v>
      </c>
      <c r="C10" s="25" t="s">
        <v>431</v>
      </c>
      <c r="D10" s="25" t="s">
        <v>432</v>
      </c>
      <c r="E10" s="31"/>
      <c r="F10" s="1"/>
      <c r="G10" s="27" t="s">
        <v>468</v>
      </c>
      <c r="H10" s="6"/>
      <c r="I10" s="28"/>
    </row>
    <row r="11" spans="1:9" ht="13.5" customHeight="1">
      <c r="A11" s="26" t="s">
        <v>138</v>
      </c>
      <c r="B11" s="26" t="s">
        <v>139</v>
      </c>
      <c r="C11" s="26" t="s">
        <v>459</v>
      </c>
      <c r="D11" s="26" t="s">
        <v>452</v>
      </c>
      <c r="E11" s="27" t="s">
        <v>440</v>
      </c>
      <c r="F11" s="1"/>
      <c r="G11" s="29" t="s">
        <v>471</v>
      </c>
      <c r="H11" s="5"/>
      <c r="I11" s="28"/>
    </row>
    <row r="12" spans="1:9" ht="13.5" customHeight="1">
      <c r="A12" s="26" t="s">
        <v>141</v>
      </c>
      <c r="B12" s="26" t="s">
        <v>134</v>
      </c>
      <c r="C12" s="26" t="s">
        <v>440</v>
      </c>
      <c r="D12" s="26" t="s">
        <v>441</v>
      </c>
      <c r="E12" s="29" t="s">
        <v>472</v>
      </c>
      <c r="F12" s="30" t="s">
        <v>473</v>
      </c>
      <c r="G12" s="32"/>
      <c r="H12" s="5"/>
      <c r="I12" s="28"/>
    </row>
    <row r="13" spans="1:9" ht="13.5" customHeight="1">
      <c r="A13" s="25" t="s">
        <v>145</v>
      </c>
      <c r="B13" s="25"/>
      <c r="C13" s="25"/>
      <c r="D13" s="25"/>
      <c r="E13" s="30" t="s">
        <v>473</v>
      </c>
      <c r="F13" s="31" t="s">
        <v>474</v>
      </c>
      <c r="G13" s="1"/>
      <c r="H13" s="5"/>
      <c r="I13" s="28"/>
    </row>
    <row r="14" spans="1:9" ht="13.5" customHeight="1">
      <c r="A14" s="25" t="s">
        <v>148</v>
      </c>
      <c r="B14" s="25"/>
      <c r="C14" s="25" t="s">
        <v>473</v>
      </c>
      <c r="D14" s="25" t="s">
        <v>25</v>
      </c>
      <c r="E14" s="31"/>
      <c r="F14" s="6"/>
      <c r="G14" s="1"/>
      <c r="H14" s="30" t="s">
        <v>468</v>
      </c>
      <c r="I14" s="33"/>
    </row>
    <row r="15" spans="1:9" ht="15" customHeight="1">
      <c r="A15" s="14"/>
      <c r="B15" s="14"/>
      <c r="C15" s="14"/>
      <c r="D15" s="14"/>
      <c r="E15" s="6"/>
      <c r="F15" s="6"/>
      <c r="G15" s="1"/>
      <c r="H15" s="29" t="s">
        <v>475</v>
      </c>
      <c r="I15" s="33"/>
    </row>
    <row r="16" spans="1:9" ht="13.5" customHeight="1">
      <c r="A16" s="26" t="s">
        <v>152</v>
      </c>
      <c r="B16" s="26"/>
      <c r="C16" s="26" t="s">
        <v>476</v>
      </c>
      <c r="D16" s="26" t="s">
        <v>477</v>
      </c>
      <c r="E16" s="27" t="s">
        <v>476</v>
      </c>
      <c r="F16" s="6"/>
      <c r="G16" s="1"/>
      <c r="H16" s="5"/>
      <c r="I16" s="28"/>
    </row>
    <row r="17" spans="1:9" ht="13.5" customHeight="1">
      <c r="A17" s="26" t="s">
        <v>154</v>
      </c>
      <c r="B17" s="26"/>
      <c r="C17" s="26"/>
      <c r="D17" s="26"/>
      <c r="E17" s="29"/>
      <c r="F17" s="27" t="s">
        <v>476</v>
      </c>
      <c r="G17" s="1"/>
      <c r="H17" s="5"/>
      <c r="I17" s="28"/>
    </row>
    <row r="18" spans="1:9" ht="13.5" customHeight="1">
      <c r="A18" s="25" t="s">
        <v>157</v>
      </c>
      <c r="B18" s="25" t="s">
        <v>155</v>
      </c>
      <c r="C18" s="25" t="s">
        <v>456</v>
      </c>
      <c r="D18" s="25" t="s">
        <v>446</v>
      </c>
      <c r="E18" s="30" t="s">
        <v>427</v>
      </c>
      <c r="F18" s="29" t="s">
        <v>478</v>
      </c>
      <c r="G18" s="32"/>
      <c r="H18" s="5"/>
      <c r="I18" s="28"/>
    </row>
    <row r="19" spans="1:9" ht="13.5" customHeight="1">
      <c r="A19" s="25" t="s">
        <v>160</v>
      </c>
      <c r="B19" s="25" t="s">
        <v>165</v>
      </c>
      <c r="C19" s="25" t="s">
        <v>427</v>
      </c>
      <c r="D19" s="25" t="s">
        <v>428</v>
      </c>
      <c r="E19" s="31" t="s">
        <v>479</v>
      </c>
      <c r="F19" s="1"/>
      <c r="G19" s="30" t="s">
        <v>480</v>
      </c>
      <c r="H19" s="5"/>
      <c r="I19" s="28"/>
    </row>
    <row r="20" spans="1:9" ht="13.5" customHeight="1">
      <c r="A20" s="26" t="s">
        <v>164</v>
      </c>
      <c r="B20" s="26" t="s">
        <v>161</v>
      </c>
      <c r="C20" s="26" t="s">
        <v>445</v>
      </c>
      <c r="D20" s="26" t="s">
        <v>446</v>
      </c>
      <c r="E20" s="27" t="s">
        <v>445</v>
      </c>
      <c r="F20" s="1"/>
      <c r="G20" s="31" t="s">
        <v>481</v>
      </c>
      <c r="H20" s="6"/>
      <c r="I20" s="28"/>
    </row>
    <row r="21" spans="1:9" ht="13.5" customHeight="1">
      <c r="A21" s="26" t="s">
        <v>167</v>
      </c>
      <c r="B21" s="26"/>
      <c r="C21" s="26"/>
      <c r="D21" s="26"/>
      <c r="E21" s="29"/>
      <c r="F21" s="30" t="s">
        <v>480</v>
      </c>
      <c r="G21" s="5"/>
      <c r="H21" s="6"/>
      <c r="I21" s="28"/>
    </row>
    <row r="22" spans="1:9" ht="13.5" customHeight="1">
      <c r="A22" s="25" t="s">
        <v>170</v>
      </c>
      <c r="B22" s="25"/>
      <c r="C22" s="25"/>
      <c r="D22" s="25"/>
      <c r="E22" s="30" t="s">
        <v>480</v>
      </c>
      <c r="F22" s="31" t="s">
        <v>482</v>
      </c>
      <c r="G22" s="6"/>
      <c r="H22" s="6"/>
      <c r="I22" s="28"/>
    </row>
    <row r="23" spans="1:9" ht="13.5" customHeight="1">
      <c r="A23" s="25" t="s">
        <v>173</v>
      </c>
      <c r="B23" s="25"/>
      <c r="C23" s="25" t="s">
        <v>480</v>
      </c>
      <c r="D23" s="25" t="s">
        <v>483</v>
      </c>
      <c r="E23" s="31"/>
      <c r="F23" s="6"/>
      <c r="G23" s="6"/>
      <c r="H23" s="6"/>
      <c r="I23" s="28"/>
    </row>
    <row r="24" spans="1:9" ht="15" customHeight="1">
      <c r="A24" s="24"/>
      <c r="B24" s="24"/>
      <c r="C24" s="24"/>
      <c r="D24" s="24"/>
      <c r="E24" s="6"/>
      <c r="F24" s="6"/>
      <c r="G24" s="6"/>
      <c r="H24" s="6"/>
      <c r="I24" s="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484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485</v>
      </c>
      <c r="C7" s="15" t="s">
        <v>486</v>
      </c>
      <c r="D7" s="15" t="s">
        <v>149</v>
      </c>
      <c r="E7" s="15" t="s">
        <v>138</v>
      </c>
      <c r="F7" s="15" t="s">
        <v>487</v>
      </c>
      <c r="G7" s="15" t="s">
        <v>488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489</v>
      </c>
      <c r="C8" s="15" t="s">
        <v>490</v>
      </c>
      <c r="D8" s="15" t="s">
        <v>13</v>
      </c>
      <c r="E8" s="15" t="s">
        <v>22</v>
      </c>
      <c r="F8" s="15" t="s">
        <v>491</v>
      </c>
      <c r="G8" s="15" t="s">
        <v>492</v>
      </c>
      <c r="H8" s="15" t="s">
        <v>22</v>
      </c>
      <c r="I8" s="16"/>
      <c r="J8" s="17"/>
    </row>
    <row r="9" spans="1:10" ht="14.25" customHeight="1">
      <c r="A9" s="15" t="s">
        <v>22</v>
      </c>
      <c r="B9" s="15" t="s">
        <v>23</v>
      </c>
      <c r="C9" s="15" t="s">
        <v>493</v>
      </c>
      <c r="D9" s="15" t="s">
        <v>13</v>
      </c>
      <c r="E9" s="15" t="s">
        <v>10</v>
      </c>
      <c r="F9" s="15" t="s">
        <v>494</v>
      </c>
      <c r="G9" s="15" t="s">
        <v>495</v>
      </c>
      <c r="H9" s="15" t="s">
        <v>138</v>
      </c>
      <c r="I9" s="16"/>
      <c r="J9" s="17"/>
    </row>
    <row r="10" spans="1:10" ht="14.25" customHeight="1">
      <c r="A10" s="15" t="s">
        <v>29</v>
      </c>
      <c r="B10" s="15" t="s">
        <v>23</v>
      </c>
      <c r="C10" s="15" t="s">
        <v>496</v>
      </c>
      <c r="D10" s="15" t="s">
        <v>13</v>
      </c>
      <c r="E10" s="15" t="s">
        <v>14</v>
      </c>
      <c r="F10" s="15" t="s">
        <v>497</v>
      </c>
      <c r="G10" s="15" t="s">
        <v>498</v>
      </c>
      <c r="H10" s="15" t="s">
        <v>29</v>
      </c>
      <c r="I10" s="16"/>
      <c r="J10" s="17"/>
    </row>
    <row r="11" spans="1:10" ht="14.25" customHeight="1">
      <c r="A11" s="15" t="s">
        <v>138</v>
      </c>
      <c r="B11" s="15" t="s">
        <v>23</v>
      </c>
      <c r="C11" s="15" t="s">
        <v>499</v>
      </c>
      <c r="D11" s="15" t="s">
        <v>13</v>
      </c>
      <c r="E11" s="15" t="s">
        <v>26</v>
      </c>
      <c r="F11" s="15" t="s">
        <v>500</v>
      </c>
      <c r="G11" s="15" t="s">
        <v>501</v>
      </c>
      <c r="H11" s="15" t="s">
        <v>141</v>
      </c>
      <c r="I11" s="16"/>
      <c r="J11" s="17"/>
    </row>
    <row r="12" spans="1:10" ht="15" customHeight="1">
      <c r="A12" s="15" t="s">
        <v>141</v>
      </c>
      <c r="B12" s="15" t="s">
        <v>23</v>
      </c>
      <c r="C12" s="15" t="s">
        <v>502</v>
      </c>
      <c r="D12" s="15" t="s">
        <v>112</v>
      </c>
      <c r="E12" s="15" t="s">
        <v>29</v>
      </c>
      <c r="F12" s="15" t="s">
        <v>180</v>
      </c>
      <c r="G12" s="15" t="s">
        <v>503</v>
      </c>
      <c r="H12" s="15" t="s">
        <v>14</v>
      </c>
      <c r="I12" s="16"/>
      <c r="J12" s="17"/>
    </row>
    <row r="13" spans="1:10" ht="14.25" customHeight="1">
      <c r="A13" s="18"/>
      <c r="B13" s="18"/>
      <c r="C13" s="34"/>
      <c r="D13" s="34"/>
      <c r="E13" s="34"/>
      <c r="F13" s="34"/>
      <c r="G13" s="34"/>
      <c r="H13" s="34"/>
      <c r="I13" s="35"/>
      <c r="J13" s="35"/>
    </row>
    <row r="14" spans="1:10" ht="14.25" customHeight="1">
      <c r="A14" s="17"/>
      <c r="B14" s="21"/>
      <c r="C14" s="15"/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 t="s">
        <v>35</v>
      </c>
      <c r="J14" s="15" t="s">
        <v>36</v>
      </c>
    </row>
    <row r="15" spans="1:10" ht="14.25" customHeight="1">
      <c r="A15" s="17"/>
      <c r="B15" s="21"/>
      <c r="C15" s="36" t="s">
        <v>43</v>
      </c>
      <c r="D15" s="15" t="s">
        <v>45</v>
      </c>
      <c r="E15" s="15" t="s">
        <v>38</v>
      </c>
      <c r="F15" s="15" t="s">
        <v>45</v>
      </c>
      <c r="G15" s="15"/>
      <c r="H15" s="15"/>
      <c r="I15" s="15" t="s">
        <v>41</v>
      </c>
      <c r="J15" s="36" t="s">
        <v>141</v>
      </c>
    </row>
    <row r="16" spans="1:10" ht="14.25" customHeight="1">
      <c r="A16" s="17"/>
      <c r="B16" s="21"/>
      <c r="C16" s="36" t="s">
        <v>190</v>
      </c>
      <c r="D16" s="15" t="s">
        <v>47</v>
      </c>
      <c r="E16" s="15" t="s">
        <v>38</v>
      </c>
      <c r="F16" s="15" t="s">
        <v>70</v>
      </c>
      <c r="G16" s="15"/>
      <c r="H16" s="15"/>
      <c r="I16" s="15" t="s">
        <v>41</v>
      </c>
      <c r="J16" s="36" t="s">
        <v>22</v>
      </c>
    </row>
    <row r="17" spans="1:10" ht="14.25" customHeight="1">
      <c r="A17" s="17"/>
      <c r="B17" s="21"/>
      <c r="C17" s="36" t="s">
        <v>191</v>
      </c>
      <c r="D17" s="15" t="s">
        <v>199</v>
      </c>
      <c r="E17" s="15" t="s">
        <v>199</v>
      </c>
      <c r="F17" s="15" t="s">
        <v>199</v>
      </c>
      <c r="G17" s="15"/>
      <c r="H17" s="15"/>
      <c r="I17" s="15" t="s">
        <v>68</v>
      </c>
      <c r="J17" s="36" t="s">
        <v>138</v>
      </c>
    </row>
    <row r="18" spans="1:10" ht="14.25" customHeight="1">
      <c r="A18" s="17"/>
      <c r="B18" s="21"/>
      <c r="C18" s="36" t="s">
        <v>192</v>
      </c>
      <c r="D18" s="15" t="s">
        <v>189</v>
      </c>
      <c r="E18" s="15" t="s">
        <v>189</v>
      </c>
      <c r="F18" s="15" t="s">
        <v>189</v>
      </c>
      <c r="G18" s="15"/>
      <c r="H18" s="15"/>
      <c r="I18" s="15" t="s">
        <v>41</v>
      </c>
      <c r="J18" s="36" t="s">
        <v>14</v>
      </c>
    </row>
    <row r="19" spans="1:10" ht="14.25" customHeight="1">
      <c r="A19" s="17"/>
      <c r="B19" s="21"/>
      <c r="C19" s="36" t="s">
        <v>194</v>
      </c>
      <c r="D19" s="15" t="s">
        <v>198</v>
      </c>
      <c r="E19" s="15" t="s">
        <v>199</v>
      </c>
      <c r="F19" s="15" t="s">
        <v>125</v>
      </c>
      <c r="G19" s="15"/>
      <c r="H19" s="15"/>
      <c r="I19" s="15" t="s">
        <v>68</v>
      </c>
      <c r="J19" s="36" t="s">
        <v>22</v>
      </c>
    </row>
    <row r="20" spans="1:10" ht="14.25" customHeight="1">
      <c r="A20" s="17"/>
      <c r="B20" s="21"/>
      <c r="C20" s="36" t="s">
        <v>44</v>
      </c>
      <c r="D20" s="15" t="s">
        <v>45</v>
      </c>
      <c r="E20" s="15" t="s">
        <v>38</v>
      </c>
      <c r="F20" s="15" t="s">
        <v>38</v>
      </c>
      <c r="G20" s="15"/>
      <c r="H20" s="15"/>
      <c r="I20" s="15" t="s">
        <v>41</v>
      </c>
      <c r="J20" s="36" t="s">
        <v>29</v>
      </c>
    </row>
    <row r="21" spans="1:10" ht="14.25" customHeight="1">
      <c r="A21" s="17"/>
      <c r="B21" s="21"/>
      <c r="C21" s="36" t="s">
        <v>81</v>
      </c>
      <c r="D21" s="15" t="s">
        <v>39</v>
      </c>
      <c r="E21" s="15" t="s">
        <v>64</v>
      </c>
      <c r="F21" s="15" t="s">
        <v>39</v>
      </c>
      <c r="G21" s="15"/>
      <c r="H21" s="15"/>
      <c r="I21" s="15" t="s">
        <v>41</v>
      </c>
      <c r="J21" s="36" t="s">
        <v>14</v>
      </c>
    </row>
    <row r="22" spans="1:10" ht="14.25" customHeight="1">
      <c r="A22" s="17"/>
      <c r="B22" s="21"/>
      <c r="C22" s="36" t="s">
        <v>195</v>
      </c>
      <c r="D22" s="15" t="s">
        <v>84</v>
      </c>
      <c r="E22" s="15" t="s">
        <v>70</v>
      </c>
      <c r="F22" s="15" t="s">
        <v>40</v>
      </c>
      <c r="G22" s="15"/>
      <c r="H22" s="15"/>
      <c r="I22" s="15" t="s">
        <v>41</v>
      </c>
      <c r="J22" s="36" t="s">
        <v>29</v>
      </c>
    </row>
    <row r="23" spans="1:10" ht="14.25" customHeight="1">
      <c r="A23" s="17"/>
      <c r="B23" s="21"/>
      <c r="C23" s="36" t="s">
        <v>42</v>
      </c>
      <c r="D23" s="15" t="s">
        <v>47</v>
      </c>
      <c r="E23" s="15" t="s">
        <v>64</v>
      </c>
      <c r="F23" s="15" t="s">
        <v>69</v>
      </c>
      <c r="G23" s="15"/>
      <c r="H23" s="15"/>
      <c r="I23" s="15" t="s">
        <v>41</v>
      </c>
      <c r="J23" s="36" t="s">
        <v>10</v>
      </c>
    </row>
    <row r="24" spans="1:10" ht="15" customHeight="1">
      <c r="A24" s="17"/>
      <c r="B24" s="21"/>
      <c r="C24" s="36" t="s">
        <v>37</v>
      </c>
      <c r="D24" s="15" t="s">
        <v>38</v>
      </c>
      <c r="E24" s="15" t="s">
        <v>40</v>
      </c>
      <c r="F24" s="15" t="s">
        <v>40</v>
      </c>
      <c r="G24" s="15"/>
      <c r="H24" s="15"/>
      <c r="I24" s="15" t="s">
        <v>41</v>
      </c>
      <c r="J24" s="36" t="s">
        <v>138</v>
      </c>
    </row>
    <row r="25" spans="1:10" ht="15" customHeight="1">
      <c r="A25" s="7"/>
      <c r="B25" s="37"/>
      <c r="C25" s="36" t="s">
        <v>196</v>
      </c>
      <c r="D25" s="36" t="s">
        <v>125</v>
      </c>
      <c r="E25" s="36" t="s">
        <v>193</v>
      </c>
      <c r="F25" s="36" t="s">
        <v>125</v>
      </c>
      <c r="G25" s="36"/>
      <c r="H25" s="36"/>
      <c r="I25" s="36" t="s">
        <v>68</v>
      </c>
      <c r="J25" s="36" t="s">
        <v>29</v>
      </c>
    </row>
    <row r="26" spans="1:10" ht="15" customHeight="1">
      <c r="A26" s="7"/>
      <c r="B26" s="37"/>
      <c r="C26" s="36" t="s">
        <v>197</v>
      </c>
      <c r="D26" s="36" t="s">
        <v>83</v>
      </c>
      <c r="E26" s="36" t="s">
        <v>70</v>
      </c>
      <c r="F26" s="36" t="s">
        <v>45</v>
      </c>
      <c r="G26" s="36"/>
      <c r="H26" s="36"/>
      <c r="I26" s="36" t="s">
        <v>41</v>
      </c>
      <c r="J26" s="36" t="s">
        <v>141</v>
      </c>
    </row>
    <row r="27" spans="1:10" ht="15" customHeight="1">
      <c r="A27" s="7"/>
      <c r="B27" s="37"/>
      <c r="C27" s="36" t="s">
        <v>46</v>
      </c>
      <c r="D27" s="36" t="s">
        <v>83</v>
      </c>
      <c r="E27" s="36" t="s">
        <v>38</v>
      </c>
      <c r="F27" s="36" t="s">
        <v>39</v>
      </c>
      <c r="G27" s="36"/>
      <c r="H27" s="36"/>
      <c r="I27" s="36" t="s">
        <v>41</v>
      </c>
      <c r="J27" s="36" t="s">
        <v>138</v>
      </c>
    </row>
    <row r="28" spans="1:10" ht="15" customHeight="1">
      <c r="A28" s="7"/>
      <c r="B28" s="37"/>
      <c r="C28" s="36" t="s">
        <v>48</v>
      </c>
      <c r="D28" s="36" t="s">
        <v>454</v>
      </c>
      <c r="E28" s="36" t="s">
        <v>85</v>
      </c>
      <c r="F28" s="36" t="s">
        <v>199</v>
      </c>
      <c r="G28" s="36"/>
      <c r="H28" s="36"/>
      <c r="I28" s="36" t="s">
        <v>68</v>
      </c>
      <c r="J28" s="36" t="s">
        <v>141</v>
      </c>
    </row>
    <row r="29" spans="1:10" ht="15" customHeight="1">
      <c r="A29" s="7"/>
      <c r="B29" s="37"/>
      <c r="C29" s="36" t="s">
        <v>200</v>
      </c>
      <c r="D29" s="36" t="s">
        <v>125</v>
      </c>
      <c r="E29" s="36" t="s">
        <v>126</v>
      </c>
      <c r="F29" s="36" t="s">
        <v>127</v>
      </c>
      <c r="G29" s="36"/>
      <c r="H29" s="36"/>
      <c r="I29" s="36" t="s">
        <v>68</v>
      </c>
      <c r="J29" s="36" t="s">
        <v>10</v>
      </c>
    </row>
    <row r="30" spans="1:10" ht="15" customHeight="1">
      <c r="A30" s="7"/>
      <c r="B30" s="7"/>
      <c r="C30" s="38"/>
      <c r="D30" s="38"/>
      <c r="E30" s="38"/>
      <c r="F30" s="38"/>
      <c r="G30" s="38"/>
      <c r="H30" s="38"/>
      <c r="I30" s="38"/>
      <c r="J30" s="38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504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202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505</v>
      </c>
      <c r="C7" s="15" t="s">
        <v>506</v>
      </c>
      <c r="D7" s="15" t="s">
        <v>13</v>
      </c>
      <c r="E7" s="15" t="s">
        <v>10</v>
      </c>
      <c r="F7" s="15" t="s">
        <v>507</v>
      </c>
      <c r="G7" s="15"/>
      <c r="H7" s="15" t="s">
        <v>10</v>
      </c>
      <c r="I7" s="16"/>
      <c r="J7" s="17"/>
    </row>
    <row r="8" spans="1:10" ht="14.25" customHeight="1">
      <c r="A8" s="15" t="s">
        <v>14</v>
      </c>
      <c r="B8" s="15" t="s">
        <v>508</v>
      </c>
      <c r="C8" s="15" t="s">
        <v>509</v>
      </c>
      <c r="D8" s="15" t="s">
        <v>13</v>
      </c>
      <c r="E8" s="15" t="s">
        <v>26</v>
      </c>
      <c r="F8" s="15" t="s">
        <v>510</v>
      </c>
      <c r="G8" s="15"/>
      <c r="H8" s="15" t="s">
        <v>14</v>
      </c>
      <c r="I8" s="16"/>
      <c r="J8" s="17"/>
    </row>
    <row r="9" spans="1:10" ht="14.25" customHeight="1">
      <c r="A9" s="15" t="s">
        <v>22</v>
      </c>
      <c r="B9" s="15"/>
      <c r="C9" s="15"/>
      <c r="D9" s="15"/>
      <c r="E9" s="15"/>
      <c r="F9" s="15"/>
      <c r="G9" s="15"/>
      <c r="H9" s="15"/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/>
      <c r="E13" s="15"/>
      <c r="F13" s="15"/>
      <c r="G13" s="15"/>
      <c r="H13" s="15"/>
      <c r="I13" s="15"/>
      <c r="J13" s="15" t="s">
        <v>29</v>
      </c>
    </row>
    <row r="14" spans="1:10" ht="14.25" customHeight="1">
      <c r="A14" s="17"/>
      <c r="B14" s="21"/>
      <c r="C14" s="15" t="s">
        <v>42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43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44</v>
      </c>
      <c r="D16" s="15"/>
      <c r="E16" s="15"/>
      <c r="F16" s="15"/>
      <c r="G16" s="15"/>
      <c r="H16" s="15"/>
      <c r="I16" s="15"/>
      <c r="J16" s="15" t="s">
        <v>29</v>
      </c>
    </row>
    <row r="17" spans="1:10" ht="14.25" customHeight="1">
      <c r="A17" s="17"/>
      <c r="B17" s="21"/>
      <c r="C17" s="15" t="s">
        <v>46</v>
      </c>
      <c r="D17" s="15"/>
      <c r="E17" s="15"/>
      <c r="F17" s="15"/>
      <c r="G17" s="15"/>
      <c r="H17" s="15"/>
      <c r="I17" s="15" t="s">
        <v>65</v>
      </c>
      <c r="J17" s="15" t="s">
        <v>22</v>
      </c>
    </row>
    <row r="18" spans="1:10" ht="14.25" customHeight="1">
      <c r="A18" s="17"/>
      <c r="B18" s="21"/>
      <c r="C18" s="15" t="s">
        <v>48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2.75">
      <c r="A2" s="41"/>
      <c r="B2" s="42"/>
      <c r="C2" s="43"/>
      <c r="D2" s="43"/>
      <c r="E2" s="43"/>
      <c r="F2" s="44"/>
      <c r="G2" s="45" t="s">
        <v>220</v>
      </c>
      <c r="H2" s="46"/>
      <c r="I2" s="162" t="s">
        <v>221</v>
      </c>
      <c r="J2" s="162"/>
      <c r="K2" s="162"/>
      <c r="L2" s="162"/>
      <c r="M2" s="162"/>
      <c r="N2" s="162"/>
      <c r="O2" s="41"/>
    </row>
    <row r="3" spans="1:15" ht="12.75">
      <c r="A3" s="41"/>
      <c r="B3" s="47"/>
      <c r="C3" s="48" t="s">
        <v>222</v>
      </c>
      <c r="D3" s="48"/>
      <c r="E3" s="41"/>
      <c r="F3" s="49"/>
      <c r="G3" s="45" t="s">
        <v>223</v>
      </c>
      <c r="H3" s="50"/>
      <c r="I3" s="162" t="s">
        <v>13</v>
      </c>
      <c r="J3" s="162"/>
      <c r="K3" s="162"/>
      <c r="L3" s="162"/>
      <c r="M3" s="162"/>
      <c r="N3" s="162"/>
      <c r="O3" s="41"/>
    </row>
    <row r="4" spans="1:15" ht="15.75">
      <c r="A4" s="41"/>
      <c r="B4" s="47"/>
      <c r="C4" s="51" t="s">
        <v>224</v>
      </c>
      <c r="D4" s="51"/>
      <c r="E4" s="41"/>
      <c r="F4" s="49"/>
      <c r="G4" s="45" t="s">
        <v>225</v>
      </c>
      <c r="H4" s="50"/>
      <c r="I4" s="162" t="s">
        <v>504</v>
      </c>
      <c r="J4" s="162"/>
      <c r="K4" s="162"/>
      <c r="L4" s="162"/>
      <c r="M4" s="162"/>
      <c r="N4" s="162"/>
      <c r="O4" s="41"/>
    </row>
    <row r="5" spans="1:20" ht="15.75">
      <c r="A5" s="41"/>
      <c r="B5" s="47"/>
      <c r="C5" s="41" t="s">
        <v>226</v>
      </c>
      <c r="D5" s="51"/>
      <c r="E5" s="41"/>
      <c r="F5" s="49"/>
      <c r="G5" s="45" t="s">
        <v>227</v>
      </c>
      <c r="H5" s="50"/>
      <c r="I5" s="162">
        <v>44443</v>
      </c>
      <c r="J5" s="162"/>
      <c r="K5" s="162"/>
      <c r="L5" s="162"/>
      <c r="M5" s="162"/>
      <c r="N5" s="162"/>
      <c r="O5" s="41"/>
      <c r="R5" s="52"/>
      <c r="S5" s="52"/>
      <c r="T5" s="52"/>
    </row>
    <row r="6" spans="1:20" ht="12.75">
      <c r="A6" s="41"/>
      <c r="B6" s="4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53"/>
      <c r="O6" s="41"/>
      <c r="R6" s="52"/>
      <c r="S6" s="52"/>
      <c r="T6" s="52"/>
    </row>
    <row r="7" spans="1:15" ht="12.75">
      <c r="A7" s="41"/>
      <c r="B7" s="54" t="s">
        <v>228</v>
      </c>
      <c r="C7" s="163" t="s">
        <v>13</v>
      </c>
      <c r="D7" s="163"/>
      <c r="E7" s="55"/>
      <c r="F7" s="56" t="s">
        <v>229</v>
      </c>
      <c r="G7" s="164" t="s">
        <v>219</v>
      </c>
      <c r="H7" s="164"/>
      <c r="I7" s="164"/>
      <c r="J7" s="164"/>
      <c r="K7" s="164"/>
      <c r="L7" s="164"/>
      <c r="M7" s="164"/>
      <c r="N7" s="164"/>
      <c r="O7" s="41"/>
    </row>
    <row r="8" spans="1:15" ht="15">
      <c r="A8" s="41"/>
      <c r="B8" s="57" t="s">
        <v>231</v>
      </c>
      <c r="C8" s="165" t="s">
        <v>490</v>
      </c>
      <c r="D8" s="165"/>
      <c r="E8" s="58"/>
      <c r="F8" s="59" t="s">
        <v>233</v>
      </c>
      <c r="G8" s="166" t="s">
        <v>493</v>
      </c>
      <c r="H8" s="166"/>
      <c r="I8" s="166"/>
      <c r="J8" s="166"/>
      <c r="K8" s="166"/>
      <c r="L8" s="166"/>
      <c r="M8" s="166"/>
      <c r="N8" s="166"/>
      <c r="O8" s="41"/>
    </row>
    <row r="9" spans="1:15" ht="15">
      <c r="A9" s="41"/>
      <c r="B9" s="57" t="s">
        <v>234</v>
      </c>
      <c r="C9" s="165" t="s">
        <v>499</v>
      </c>
      <c r="D9" s="165"/>
      <c r="E9" s="58"/>
      <c r="F9" s="59" t="s">
        <v>235</v>
      </c>
      <c r="G9" s="166" t="s">
        <v>496</v>
      </c>
      <c r="H9" s="166"/>
      <c r="I9" s="166"/>
      <c r="J9" s="166"/>
      <c r="K9" s="166"/>
      <c r="L9" s="166"/>
      <c r="M9" s="166"/>
      <c r="N9" s="166"/>
      <c r="O9" s="41"/>
    </row>
    <row r="10" spans="1:15" ht="12.75">
      <c r="A10" s="41"/>
      <c r="B10" s="167" t="s">
        <v>236</v>
      </c>
      <c r="C10" s="167"/>
      <c r="D10" s="167"/>
      <c r="E10" s="60"/>
      <c r="F10" s="168" t="s">
        <v>236</v>
      </c>
      <c r="G10" s="168"/>
      <c r="H10" s="168"/>
      <c r="I10" s="168"/>
      <c r="J10" s="168"/>
      <c r="K10" s="168"/>
      <c r="L10" s="168"/>
      <c r="M10" s="168"/>
      <c r="N10" s="168"/>
      <c r="O10" s="41"/>
    </row>
    <row r="11" spans="1:15" ht="12.75">
      <c r="A11" s="41"/>
      <c r="B11" s="61" t="s">
        <v>237</v>
      </c>
      <c r="C11" s="165" t="s">
        <v>490</v>
      </c>
      <c r="D11" s="165"/>
      <c r="E11" s="58"/>
      <c r="F11" s="62" t="s">
        <v>237</v>
      </c>
      <c r="G11" s="166" t="s">
        <v>493</v>
      </c>
      <c r="H11" s="166"/>
      <c r="I11" s="166"/>
      <c r="J11" s="166"/>
      <c r="K11" s="166"/>
      <c r="L11" s="166"/>
      <c r="M11" s="166"/>
      <c r="N11" s="166"/>
      <c r="O11" s="41"/>
    </row>
    <row r="12" spans="1:15" ht="12.75">
      <c r="A12" s="41"/>
      <c r="B12" s="63" t="s">
        <v>237</v>
      </c>
      <c r="C12" s="169" t="s">
        <v>499</v>
      </c>
      <c r="D12" s="169"/>
      <c r="E12" s="64"/>
      <c r="F12" s="65" t="s">
        <v>237</v>
      </c>
      <c r="G12" s="170" t="s">
        <v>496</v>
      </c>
      <c r="H12" s="170"/>
      <c r="I12" s="170"/>
      <c r="J12" s="170"/>
      <c r="K12" s="170"/>
      <c r="L12" s="170"/>
      <c r="M12" s="170"/>
      <c r="N12" s="170"/>
      <c r="O12" s="41"/>
    </row>
    <row r="13" spans="1:15" ht="12.75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3"/>
      <c r="O13" s="41"/>
    </row>
    <row r="14" spans="1:15" ht="12.75">
      <c r="A14" s="41"/>
      <c r="B14" s="66" t="s">
        <v>238</v>
      </c>
      <c r="C14" s="41"/>
      <c r="D14" s="41"/>
      <c r="E14" s="41"/>
      <c r="F14" s="67">
        <v>1</v>
      </c>
      <c r="G14" s="67">
        <v>2</v>
      </c>
      <c r="H14" s="67">
        <v>3</v>
      </c>
      <c r="I14" s="67">
        <v>4</v>
      </c>
      <c r="J14" s="67">
        <v>5</v>
      </c>
      <c r="K14" s="171" t="s">
        <v>7</v>
      </c>
      <c r="L14" s="171"/>
      <c r="M14" s="67" t="s">
        <v>239</v>
      </c>
      <c r="N14" s="67" t="s">
        <v>240</v>
      </c>
      <c r="O14" s="41"/>
    </row>
    <row r="15" spans="1:15" ht="15">
      <c r="A15" s="41"/>
      <c r="B15" s="68" t="s">
        <v>241</v>
      </c>
      <c r="C15" s="172" t="str">
        <f>IF(C8&gt;"",C8&amp;" - "&amp;G8,"")</f>
        <v>Luo Jiaqi - Tiitto Elsa</v>
      </c>
      <c r="D15" s="172"/>
      <c r="E15" s="70"/>
      <c r="F15" s="71">
        <v>4</v>
      </c>
      <c r="G15" s="71">
        <v>5</v>
      </c>
      <c r="H15" s="71">
        <v>3</v>
      </c>
      <c r="I15" s="71"/>
      <c r="J15" s="72"/>
      <c r="K15" s="73">
        <f>IF(ISBLANK(F15),"",COUNTIF(F15:J15,"&gt;=0"))</f>
        <v>3</v>
      </c>
      <c r="L15" s="74">
        <f>IF(ISBLANK(F15),"",IF(LEFT(F15)="-",1,0)+IF(LEFT(G15)="-",1,0)+IF(LEFT(H15)="-",1,0)+IF(LEFT(I15)="-",1,0)+IF(LEFT(J15)="-",1,0))</f>
        <v>0</v>
      </c>
      <c r="M15" s="75">
        <f aca="true" t="shared" si="0" ref="M15:N19">IF(K15=3,1,"")</f>
        <v>1</v>
      </c>
      <c r="N15" s="76">
        <f t="shared" si="0"/>
      </c>
      <c r="O15" s="41"/>
    </row>
    <row r="16" spans="1:15" ht="15">
      <c r="A16" s="41"/>
      <c r="B16" s="68" t="s">
        <v>242</v>
      </c>
      <c r="C16" s="172" t="str">
        <f>IF(C9&gt;"",C9&amp;" - "&amp;G9,"")</f>
        <v>Jokikokko Sofia - Tiitto Milka</v>
      </c>
      <c r="D16" s="172"/>
      <c r="E16" s="70"/>
      <c r="F16" s="71">
        <v>-3</v>
      </c>
      <c r="G16" s="71">
        <v>-4</v>
      </c>
      <c r="H16" s="71">
        <v>-4</v>
      </c>
      <c r="I16" s="71"/>
      <c r="J16" s="77"/>
      <c r="K16" s="78">
        <f>IF(ISBLANK(F16),"",COUNTIF(F16:J16,"&gt;=0"))</f>
        <v>0</v>
      </c>
      <c r="L16" s="79">
        <f>IF(ISBLANK(F16),"",IF(LEFT(F16)="-",1,0)+IF(LEFT(G16)="-",1,0)+IF(LEFT(H16)="-",1,0)+IF(LEFT(I16)="-",1,0)+IF(LEFT(J16)="-",1,0))</f>
        <v>3</v>
      </c>
      <c r="M16" s="80">
        <f t="shared" si="0"/>
      </c>
      <c r="N16" s="81">
        <f t="shared" si="0"/>
        <v>1</v>
      </c>
      <c r="O16" s="41"/>
    </row>
    <row r="17" spans="1:15" ht="12.75">
      <c r="A17" s="41"/>
      <c r="B17" s="82" t="s">
        <v>243</v>
      </c>
      <c r="C17" s="69" t="str">
        <f>IF(C11&gt;"",C11&amp;" / "&amp;C12,"")</f>
        <v>Luo Jiaqi / Jokikokko Sofia</v>
      </c>
      <c r="D17" s="69" t="str">
        <f>IF(G11&gt;"",G11&amp;" / "&amp;G12,"")</f>
        <v>Tiitto Elsa / Tiitto Milka</v>
      </c>
      <c r="E17" s="83"/>
      <c r="F17" s="71">
        <v>13</v>
      </c>
      <c r="G17" s="71">
        <v>-6</v>
      </c>
      <c r="H17" s="71">
        <v>5</v>
      </c>
      <c r="I17" s="71">
        <v>-6</v>
      </c>
      <c r="J17" s="77">
        <v>3</v>
      </c>
      <c r="K17" s="78">
        <f>IF(ISBLANK(F17),"",COUNTIF(F17:J17,"&gt;=0"))</f>
        <v>3</v>
      </c>
      <c r="L17" s="79">
        <f>IF(ISBLANK(F17),"",IF(LEFT(F17)="-",1,0)+IF(LEFT(G17)="-",1,0)+IF(LEFT(H17)="-",1,0)+IF(LEFT(I17)="-",1,0)+IF(LEFT(J17)="-",1,0))</f>
        <v>2</v>
      </c>
      <c r="M17" s="80">
        <f t="shared" si="0"/>
        <v>1</v>
      </c>
      <c r="N17" s="81">
        <f t="shared" si="0"/>
      </c>
      <c r="O17" s="41"/>
    </row>
    <row r="18" spans="1:15" ht="15">
      <c r="A18" s="41"/>
      <c r="B18" s="68" t="s">
        <v>244</v>
      </c>
      <c r="C18" s="172" t="str">
        <f>IF(C8&gt;"",C8&amp;" - "&amp;G9,"")</f>
        <v>Luo Jiaqi - Tiitto Milka</v>
      </c>
      <c r="D18" s="172"/>
      <c r="E18" s="70"/>
      <c r="F18" s="71">
        <v>7</v>
      </c>
      <c r="G18" s="71">
        <v>2</v>
      </c>
      <c r="H18" s="71">
        <v>7</v>
      </c>
      <c r="I18" s="71"/>
      <c r="J18" s="77"/>
      <c r="K18" s="78">
        <f>IF(ISBLANK(F18),"",COUNTIF(F18:J18,"&gt;=0"))</f>
        <v>3</v>
      </c>
      <c r="L18" s="79">
        <f>IF(ISBLANK(F18),"",IF(LEFT(F18)="-",1,0)+IF(LEFT(G18)="-",1,0)+IF(LEFT(H18)="-",1,0)+IF(LEFT(I18)="-",1,0)+IF(LEFT(J18)="-",1,0))</f>
        <v>0</v>
      </c>
      <c r="M18" s="80">
        <f t="shared" si="0"/>
        <v>1</v>
      </c>
      <c r="N18" s="81">
        <f t="shared" si="0"/>
      </c>
      <c r="O18" s="41"/>
    </row>
    <row r="19" spans="1:15" ht="15">
      <c r="A19" s="41"/>
      <c r="B19" s="68" t="s">
        <v>245</v>
      </c>
      <c r="C19" s="172" t="str">
        <f>IF(C9&gt;"",C9&amp;" - "&amp;G8,"")</f>
        <v>Jokikokko Sofia - Tiitto Elsa</v>
      </c>
      <c r="D19" s="172"/>
      <c r="E19" s="70"/>
      <c r="F19" s="71"/>
      <c r="G19" s="71"/>
      <c r="H19" s="71"/>
      <c r="I19" s="71"/>
      <c r="J19" s="77"/>
      <c r="K19" s="84">
        <f>IF(ISBLANK(F19),"",COUNTIF(F19:J19,"&gt;=0"))</f>
      </c>
      <c r="L19" s="85">
        <f>IF(ISBLANK(F19),"",IF(LEFT(F19)="-",1,0)+IF(LEFT(G19)="-",1,0)+IF(LEFT(H19)="-",1,0)+IF(LEFT(I19)="-",1,0)+IF(LEFT(J19)="-",1,0))</f>
      </c>
      <c r="M19" s="86">
        <f t="shared" si="0"/>
      </c>
      <c r="N19" s="87">
        <f t="shared" si="0"/>
      </c>
      <c r="O19" s="41"/>
    </row>
    <row r="20" spans="1:15" ht="18.75">
      <c r="A20" s="41"/>
      <c r="B20" s="88"/>
      <c r="C20" s="89"/>
      <c r="D20" s="89"/>
      <c r="E20" s="89"/>
      <c r="F20" s="90"/>
      <c r="G20" s="90"/>
      <c r="H20" s="91"/>
      <c r="I20" s="173" t="s">
        <v>246</v>
      </c>
      <c r="J20" s="173"/>
      <c r="K20" s="92">
        <f>COUNTIF(K15:K19,"=3")</f>
        <v>3</v>
      </c>
      <c r="L20" s="93">
        <f>COUNTIF(L15:L19,"=3")</f>
        <v>1</v>
      </c>
      <c r="M20" s="94">
        <f>SUM(M15:M19)</f>
        <v>3</v>
      </c>
      <c r="N20" s="95">
        <f>SUM(N15:N19)</f>
        <v>1</v>
      </c>
      <c r="O20" s="41"/>
    </row>
    <row r="21" spans="1:15" ht="15">
      <c r="A21" s="41"/>
      <c r="B21" s="96" t="s">
        <v>247</v>
      </c>
      <c r="C21" s="89"/>
      <c r="D21" s="89"/>
      <c r="E21" s="89"/>
      <c r="F21" s="89"/>
      <c r="G21" s="89"/>
      <c r="H21" s="89"/>
      <c r="I21" s="89"/>
      <c r="J21" s="89"/>
      <c r="K21" s="41"/>
      <c r="L21" s="41"/>
      <c r="M21" s="41"/>
      <c r="N21" s="53"/>
      <c r="O21" s="41"/>
    </row>
    <row r="22" spans="1:15" ht="15">
      <c r="A22" s="41"/>
      <c r="B22" s="97" t="s">
        <v>248</v>
      </c>
      <c r="C22" s="98"/>
      <c r="D22" s="99" t="s">
        <v>249</v>
      </c>
      <c r="E22" s="98"/>
      <c r="F22" s="99" t="s">
        <v>36</v>
      </c>
      <c r="G22" s="99"/>
      <c r="H22" s="100"/>
      <c r="I22" s="41"/>
      <c r="J22" s="174" t="s">
        <v>250</v>
      </c>
      <c r="K22" s="174"/>
      <c r="L22" s="174"/>
      <c r="M22" s="174"/>
      <c r="N22" s="174"/>
      <c r="O22" s="41"/>
    </row>
    <row r="23" spans="1:15" ht="21">
      <c r="A23" s="41"/>
      <c r="B23" s="175"/>
      <c r="C23" s="175"/>
      <c r="D23" s="175"/>
      <c r="E23" s="101"/>
      <c r="F23" s="176"/>
      <c r="G23" s="176"/>
      <c r="H23" s="176"/>
      <c r="I23" s="176"/>
      <c r="J23" s="177" t="str">
        <f>IF(M20=3,C7,IF(N20=3,G7,""))</f>
        <v>OPT-86</v>
      </c>
      <c r="K23" s="177"/>
      <c r="L23" s="177"/>
      <c r="M23" s="177"/>
      <c r="N23" s="177"/>
      <c r="O23" s="41"/>
    </row>
    <row r="24" spans="1:15" ht="6" customHeight="1">
      <c r="A24" s="41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41"/>
    </row>
    <row r="25" ht="8.25" customHeight="1"/>
  </sheetData>
  <sheetProtection selectLockedCells="1" selectUnlockedCells="1"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23"/>
    </row>
    <row r="3" spans="1:9" ht="15" customHeight="1">
      <c r="A3" s="1"/>
      <c r="B3" s="8" t="s">
        <v>129</v>
      </c>
      <c r="C3" s="7"/>
      <c r="D3" s="7"/>
      <c r="E3" s="9"/>
      <c r="F3" s="5"/>
      <c r="G3" s="6"/>
      <c r="H3" s="6"/>
      <c r="I3" s="23"/>
    </row>
    <row r="4" spans="1:9" ht="15" customHeight="1">
      <c r="A4" s="1"/>
      <c r="B4" s="10" t="s">
        <v>2</v>
      </c>
      <c r="C4" s="11"/>
      <c r="D4" s="11"/>
      <c r="E4" s="12"/>
      <c r="F4" s="5"/>
      <c r="G4" s="6"/>
      <c r="H4" s="6"/>
      <c r="I4" s="23"/>
    </row>
    <row r="5" spans="1:9" ht="15" customHeight="1">
      <c r="A5" s="13"/>
      <c r="B5" s="14"/>
      <c r="C5" s="14"/>
      <c r="D5" s="14"/>
      <c r="E5" s="24"/>
      <c r="F5" s="6"/>
      <c r="G5" s="6"/>
      <c r="H5" s="6"/>
      <c r="I5" s="23"/>
    </row>
    <row r="6" spans="1:9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  <c r="H6" s="6"/>
      <c r="I6" s="23"/>
    </row>
    <row r="7" spans="1:9" ht="13.5" customHeight="1">
      <c r="A7" s="26" t="s">
        <v>10</v>
      </c>
      <c r="B7" s="26"/>
      <c r="C7" s="26" t="s">
        <v>131</v>
      </c>
      <c r="D7" s="26" t="s">
        <v>52</v>
      </c>
      <c r="E7" s="27" t="s">
        <v>131</v>
      </c>
      <c r="F7" s="6"/>
      <c r="G7" s="6"/>
      <c r="H7" s="6"/>
      <c r="I7" s="28"/>
    </row>
    <row r="8" spans="1:9" ht="13.5" customHeight="1">
      <c r="A8" s="26" t="s">
        <v>14</v>
      </c>
      <c r="B8" s="26" t="s">
        <v>132</v>
      </c>
      <c r="C8" s="26" t="s">
        <v>18</v>
      </c>
      <c r="D8" s="26" t="s">
        <v>19</v>
      </c>
      <c r="E8" s="29" t="s">
        <v>133</v>
      </c>
      <c r="F8" s="27" t="s">
        <v>131</v>
      </c>
      <c r="G8" s="6"/>
      <c r="H8" s="6"/>
      <c r="I8" s="28"/>
    </row>
    <row r="9" spans="1:9" ht="13.5" customHeight="1">
      <c r="A9" s="25" t="s">
        <v>22</v>
      </c>
      <c r="B9" s="25" t="s">
        <v>134</v>
      </c>
      <c r="C9" s="25" t="s">
        <v>59</v>
      </c>
      <c r="D9" s="25" t="s">
        <v>60</v>
      </c>
      <c r="E9" s="30" t="s">
        <v>59</v>
      </c>
      <c r="F9" s="29" t="s">
        <v>135</v>
      </c>
      <c r="G9" s="5"/>
      <c r="H9" s="6"/>
      <c r="I9" s="28"/>
    </row>
    <row r="10" spans="1:9" ht="13.5" customHeight="1">
      <c r="A10" s="25" t="s">
        <v>29</v>
      </c>
      <c r="B10" s="25" t="s">
        <v>136</v>
      </c>
      <c r="C10" s="25" t="s">
        <v>91</v>
      </c>
      <c r="D10" s="25" t="s">
        <v>13</v>
      </c>
      <c r="E10" s="31" t="s">
        <v>137</v>
      </c>
      <c r="F10" s="1"/>
      <c r="G10" s="27" t="s">
        <v>131</v>
      </c>
      <c r="H10" s="6"/>
      <c r="I10" s="28"/>
    </row>
    <row r="11" spans="1:9" ht="13.5" customHeight="1">
      <c r="A11" s="26" t="s">
        <v>138</v>
      </c>
      <c r="B11" s="26" t="s">
        <v>139</v>
      </c>
      <c r="C11" s="26" t="s">
        <v>73</v>
      </c>
      <c r="D11" s="26" t="s">
        <v>13</v>
      </c>
      <c r="E11" s="27" t="s">
        <v>73</v>
      </c>
      <c r="F11" s="1"/>
      <c r="G11" s="29" t="s">
        <v>140</v>
      </c>
      <c r="H11" s="5"/>
      <c r="I11" s="28"/>
    </row>
    <row r="12" spans="1:9" ht="13.5" customHeight="1">
      <c r="A12" s="26" t="s">
        <v>141</v>
      </c>
      <c r="B12" s="26" t="s">
        <v>142</v>
      </c>
      <c r="C12" s="26" t="s">
        <v>101</v>
      </c>
      <c r="D12" s="26" t="s">
        <v>95</v>
      </c>
      <c r="E12" s="29" t="s">
        <v>143</v>
      </c>
      <c r="F12" s="30" t="s">
        <v>144</v>
      </c>
      <c r="G12" s="32"/>
      <c r="H12" s="5"/>
      <c r="I12" s="28"/>
    </row>
    <row r="13" spans="1:9" ht="13.5" customHeight="1">
      <c r="A13" s="25" t="s">
        <v>145</v>
      </c>
      <c r="B13" s="25" t="s">
        <v>146</v>
      </c>
      <c r="C13" s="25" t="s">
        <v>122</v>
      </c>
      <c r="D13" s="25" t="s">
        <v>104</v>
      </c>
      <c r="E13" s="30" t="s">
        <v>144</v>
      </c>
      <c r="F13" s="31" t="s">
        <v>147</v>
      </c>
      <c r="G13" s="1"/>
      <c r="H13" s="5"/>
      <c r="I13" s="28"/>
    </row>
    <row r="14" spans="1:9" ht="13.5" customHeight="1">
      <c r="A14" s="25" t="s">
        <v>148</v>
      </c>
      <c r="B14" s="25"/>
      <c r="C14" s="25" t="s">
        <v>144</v>
      </c>
      <c r="D14" s="25" t="s">
        <v>149</v>
      </c>
      <c r="E14" s="31" t="s">
        <v>150</v>
      </c>
      <c r="F14" s="6"/>
      <c r="G14" s="1"/>
      <c r="H14" s="30" t="s">
        <v>131</v>
      </c>
      <c r="I14" s="33"/>
    </row>
    <row r="15" spans="1:9" ht="15" customHeight="1">
      <c r="A15" s="14"/>
      <c r="B15" s="14"/>
      <c r="C15" s="14"/>
      <c r="D15" s="14"/>
      <c r="E15" s="6"/>
      <c r="F15" s="6"/>
      <c r="G15" s="1"/>
      <c r="H15" s="29" t="s">
        <v>151</v>
      </c>
      <c r="I15" s="33"/>
    </row>
    <row r="16" spans="1:9" ht="13.5" customHeight="1">
      <c r="A16" s="26" t="s">
        <v>152</v>
      </c>
      <c r="B16" s="26"/>
      <c r="C16" s="26" t="s">
        <v>153</v>
      </c>
      <c r="D16" s="26" t="s">
        <v>13</v>
      </c>
      <c r="E16" s="27" t="s">
        <v>153</v>
      </c>
      <c r="F16" s="6"/>
      <c r="G16" s="1"/>
      <c r="H16" s="5"/>
      <c r="I16" s="28"/>
    </row>
    <row r="17" spans="1:9" ht="13.5" customHeight="1">
      <c r="A17" s="26" t="s">
        <v>154</v>
      </c>
      <c r="B17" s="26" t="s">
        <v>155</v>
      </c>
      <c r="C17" s="26" t="s">
        <v>76</v>
      </c>
      <c r="D17" s="26" t="s">
        <v>25</v>
      </c>
      <c r="E17" s="29" t="s">
        <v>156</v>
      </c>
      <c r="F17" s="27" t="s">
        <v>153</v>
      </c>
      <c r="G17" s="1"/>
      <c r="H17" s="5"/>
      <c r="I17" s="28"/>
    </row>
    <row r="18" spans="1:9" ht="13.5" customHeight="1">
      <c r="A18" s="25" t="s">
        <v>157</v>
      </c>
      <c r="B18" s="25" t="s">
        <v>158</v>
      </c>
      <c r="C18" s="25" t="s">
        <v>111</v>
      </c>
      <c r="D18" s="25" t="s">
        <v>112</v>
      </c>
      <c r="E18" s="30" t="s">
        <v>51</v>
      </c>
      <c r="F18" s="29" t="s">
        <v>159</v>
      </c>
      <c r="G18" s="32"/>
      <c r="H18" s="5"/>
      <c r="I18" s="28"/>
    </row>
    <row r="19" spans="1:9" ht="13.5" customHeight="1">
      <c r="A19" s="25" t="s">
        <v>160</v>
      </c>
      <c r="B19" s="25" t="s">
        <v>161</v>
      </c>
      <c r="C19" s="25" t="s">
        <v>51</v>
      </c>
      <c r="D19" s="25" t="s">
        <v>52</v>
      </c>
      <c r="E19" s="31" t="s">
        <v>162</v>
      </c>
      <c r="F19" s="1"/>
      <c r="G19" s="30" t="s">
        <v>163</v>
      </c>
      <c r="H19" s="5"/>
      <c r="I19" s="28"/>
    </row>
    <row r="20" spans="1:9" ht="13.5" customHeight="1">
      <c r="A20" s="26" t="s">
        <v>164</v>
      </c>
      <c r="B20" s="26" t="s">
        <v>165</v>
      </c>
      <c r="C20" s="26" t="s">
        <v>12</v>
      </c>
      <c r="D20" s="26" t="s">
        <v>13</v>
      </c>
      <c r="E20" s="27" t="s">
        <v>12</v>
      </c>
      <c r="F20" s="1"/>
      <c r="G20" s="31" t="s">
        <v>166</v>
      </c>
      <c r="H20" s="6"/>
      <c r="I20" s="28"/>
    </row>
    <row r="21" spans="1:9" ht="13.5" customHeight="1">
      <c r="A21" s="26" t="s">
        <v>167</v>
      </c>
      <c r="B21" s="26" t="s">
        <v>168</v>
      </c>
      <c r="C21" s="26" t="s">
        <v>97</v>
      </c>
      <c r="D21" s="26" t="s">
        <v>13</v>
      </c>
      <c r="E21" s="29" t="s">
        <v>169</v>
      </c>
      <c r="F21" s="30" t="s">
        <v>163</v>
      </c>
      <c r="G21" s="5"/>
      <c r="H21" s="6"/>
      <c r="I21" s="28"/>
    </row>
    <row r="22" spans="1:9" ht="13.5" customHeight="1">
      <c r="A22" s="25" t="s">
        <v>170</v>
      </c>
      <c r="B22" s="25" t="s">
        <v>171</v>
      </c>
      <c r="C22" s="25" t="s">
        <v>107</v>
      </c>
      <c r="D22" s="25" t="s">
        <v>13</v>
      </c>
      <c r="E22" s="30" t="s">
        <v>163</v>
      </c>
      <c r="F22" s="31" t="s">
        <v>172</v>
      </c>
      <c r="G22" s="6"/>
      <c r="H22" s="6"/>
      <c r="I22" s="28"/>
    </row>
    <row r="23" spans="1:9" ht="13.5" customHeight="1">
      <c r="A23" s="25" t="s">
        <v>173</v>
      </c>
      <c r="B23" s="25"/>
      <c r="C23" s="25" t="s">
        <v>163</v>
      </c>
      <c r="D23" s="25" t="s">
        <v>19</v>
      </c>
      <c r="E23" s="31" t="s">
        <v>174</v>
      </c>
      <c r="F23" s="6"/>
      <c r="G23" s="6"/>
      <c r="H23" s="6"/>
      <c r="I23" s="28"/>
    </row>
    <row r="24" spans="1:9" ht="15" customHeight="1">
      <c r="A24" s="24"/>
      <c r="B24" s="24"/>
      <c r="C24" s="24"/>
      <c r="D24" s="24"/>
      <c r="E24" s="6"/>
      <c r="F24" s="6"/>
      <c r="G24" s="6"/>
      <c r="H24" s="6"/>
      <c r="I24" s="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175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176</v>
      </c>
      <c r="C7" s="15" t="s">
        <v>177</v>
      </c>
      <c r="D7" s="15" t="s">
        <v>52</v>
      </c>
      <c r="E7" s="15" t="s">
        <v>138</v>
      </c>
      <c r="F7" s="15" t="s">
        <v>178</v>
      </c>
      <c r="G7" s="15" t="s">
        <v>179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55</v>
      </c>
      <c r="C8" s="15" t="s">
        <v>56</v>
      </c>
      <c r="D8" s="15" t="s">
        <v>13</v>
      </c>
      <c r="E8" s="15" t="s">
        <v>29</v>
      </c>
      <c r="F8" s="15" t="s">
        <v>180</v>
      </c>
      <c r="G8" s="15" t="s">
        <v>181</v>
      </c>
      <c r="H8" s="15" t="s">
        <v>14</v>
      </c>
      <c r="I8" s="16"/>
      <c r="J8" s="17"/>
    </row>
    <row r="9" spans="1:10" ht="14.25" customHeight="1">
      <c r="A9" s="15" t="s">
        <v>22</v>
      </c>
      <c r="B9" s="15" t="s">
        <v>115</v>
      </c>
      <c r="C9" s="15" t="s">
        <v>116</v>
      </c>
      <c r="D9" s="15" t="s">
        <v>25</v>
      </c>
      <c r="E9" s="15" t="s">
        <v>10</v>
      </c>
      <c r="F9" s="15" t="s">
        <v>182</v>
      </c>
      <c r="G9" s="15" t="s">
        <v>183</v>
      </c>
      <c r="H9" s="15" t="s">
        <v>138</v>
      </c>
      <c r="I9" s="16"/>
      <c r="J9" s="17"/>
    </row>
    <row r="10" spans="1:10" ht="14.25" customHeight="1">
      <c r="A10" s="15" t="s">
        <v>29</v>
      </c>
      <c r="B10" s="15" t="s">
        <v>79</v>
      </c>
      <c r="C10" s="15" t="s">
        <v>119</v>
      </c>
      <c r="D10" s="15" t="s">
        <v>13</v>
      </c>
      <c r="E10" s="15" t="s">
        <v>14</v>
      </c>
      <c r="F10" s="15" t="s">
        <v>127</v>
      </c>
      <c r="G10" s="15" t="s">
        <v>184</v>
      </c>
      <c r="H10" s="15" t="s">
        <v>29</v>
      </c>
      <c r="I10" s="16"/>
      <c r="J10" s="17"/>
    </row>
    <row r="11" spans="1:10" ht="14.25" customHeight="1">
      <c r="A11" s="15" t="s">
        <v>138</v>
      </c>
      <c r="B11" s="15" t="s">
        <v>79</v>
      </c>
      <c r="C11" s="15" t="s">
        <v>80</v>
      </c>
      <c r="D11" s="15" t="s">
        <v>52</v>
      </c>
      <c r="E11" s="15" t="s">
        <v>22</v>
      </c>
      <c r="F11" s="15" t="s">
        <v>185</v>
      </c>
      <c r="G11" s="15" t="s">
        <v>186</v>
      </c>
      <c r="H11" s="15" t="s">
        <v>22</v>
      </c>
      <c r="I11" s="16"/>
      <c r="J11" s="17"/>
    </row>
    <row r="12" spans="1:10" ht="15" customHeight="1">
      <c r="A12" s="15" t="s">
        <v>141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187</v>
      </c>
      <c r="G12" s="15" t="s">
        <v>188</v>
      </c>
      <c r="H12" s="15" t="s">
        <v>141</v>
      </c>
      <c r="I12" s="16"/>
      <c r="J12" s="17"/>
    </row>
    <row r="13" spans="1:10" ht="14.25" customHeight="1">
      <c r="A13" s="18"/>
      <c r="B13" s="18"/>
      <c r="C13" s="34"/>
      <c r="D13" s="34"/>
      <c r="E13" s="34"/>
      <c r="F13" s="34"/>
      <c r="G13" s="34"/>
      <c r="H13" s="34"/>
      <c r="I13" s="35"/>
      <c r="J13" s="35"/>
    </row>
    <row r="14" spans="1:10" ht="14.25" customHeight="1">
      <c r="A14" s="17"/>
      <c r="B14" s="21"/>
      <c r="C14" s="15"/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 t="s">
        <v>35</v>
      </c>
      <c r="J14" s="15" t="s">
        <v>36</v>
      </c>
    </row>
    <row r="15" spans="1:10" ht="14.25" customHeight="1">
      <c r="A15" s="17"/>
      <c r="B15" s="21"/>
      <c r="C15" s="36" t="s">
        <v>43</v>
      </c>
      <c r="D15" s="15" t="s">
        <v>189</v>
      </c>
      <c r="E15" s="15" t="s">
        <v>189</v>
      </c>
      <c r="F15" s="15" t="s">
        <v>189</v>
      </c>
      <c r="G15" s="15"/>
      <c r="H15" s="15"/>
      <c r="I15" s="15" t="s">
        <v>41</v>
      </c>
      <c r="J15" s="36" t="s">
        <v>141</v>
      </c>
    </row>
    <row r="16" spans="1:10" ht="14.25" customHeight="1">
      <c r="A16" s="17"/>
      <c r="B16" s="21"/>
      <c r="C16" s="36" t="s">
        <v>190</v>
      </c>
      <c r="D16" s="15" t="s">
        <v>64</v>
      </c>
      <c r="E16" s="15" t="s">
        <v>83</v>
      </c>
      <c r="F16" s="15" t="s">
        <v>69</v>
      </c>
      <c r="G16" s="15"/>
      <c r="H16" s="15"/>
      <c r="I16" s="15" t="s">
        <v>41</v>
      </c>
      <c r="J16" s="36" t="s">
        <v>22</v>
      </c>
    </row>
    <row r="17" spans="1:10" ht="14.25" customHeight="1">
      <c r="A17" s="17"/>
      <c r="B17" s="21"/>
      <c r="C17" s="36" t="s">
        <v>191</v>
      </c>
      <c r="D17" s="15" t="s">
        <v>69</v>
      </c>
      <c r="E17" s="15" t="s">
        <v>83</v>
      </c>
      <c r="F17" s="15" t="s">
        <v>69</v>
      </c>
      <c r="G17" s="15"/>
      <c r="H17" s="15"/>
      <c r="I17" s="15" t="s">
        <v>41</v>
      </c>
      <c r="J17" s="36" t="s">
        <v>138</v>
      </c>
    </row>
    <row r="18" spans="1:10" ht="14.25" customHeight="1">
      <c r="A18" s="17"/>
      <c r="B18" s="21"/>
      <c r="C18" s="36" t="s">
        <v>192</v>
      </c>
      <c r="D18" s="15" t="s">
        <v>193</v>
      </c>
      <c r="E18" s="15" t="s">
        <v>47</v>
      </c>
      <c r="F18" s="15" t="s">
        <v>64</v>
      </c>
      <c r="G18" s="15" t="s">
        <v>84</v>
      </c>
      <c r="H18" s="15"/>
      <c r="I18" s="15" t="s">
        <v>65</v>
      </c>
      <c r="J18" s="36" t="s">
        <v>14</v>
      </c>
    </row>
    <row r="19" spans="1:10" ht="14.25" customHeight="1">
      <c r="A19" s="17"/>
      <c r="B19" s="21"/>
      <c r="C19" s="36" t="s">
        <v>194</v>
      </c>
      <c r="D19" s="15" t="s">
        <v>39</v>
      </c>
      <c r="E19" s="15" t="s">
        <v>85</v>
      </c>
      <c r="F19" s="15" t="s">
        <v>39</v>
      </c>
      <c r="G19" s="15" t="s">
        <v>64</v>
      </c>
      <c r="H19" s="15"/>
      <c r="I19" s="15" t="s">
        <v>65</v>
      </c>
      <c r="J19" s="36" t="s">
        <v>22</v>
      </c>
    </row>
    <row r="20" spans="1:10" ht="14.25" customHeight="1">
      <c r="A20" s="17"/>
      <c r="B20" s="21"/>
      <c r="C20" s="36" t="s">
        <v>44</v>
      </c>
      <c r="D20" s="15" t="s">
        <v>39</v>
      </c>
      <c r="E20" s="15" t="s">
        <v>189</v>
      </c>
      <c r="F20" s="15" t="s">
        <v>38</v>
      </c>
      <c r="G20" s="15"/>
      <c r="H20" s="15"/>
      <c r="I20" s="15" t="s">
        <v>41</v>
      </c>
      <c r="J20" s="36" t="s">
        <v>29</v>
      </c>
    </row>
    <row r="21" spans="1:10" ht="14.25" customHeight="1">
      <c r="A21" s="17"/>
      <c r="B21" s="21"/>
      <c r="C21" s="36" t="s">
        <v>81</v>
      </c>
      <c r="D21" s="15" t="s">
        <v>39</v>
      </c>
      <c r="E21" s="15" t="s">
        <v>70</v>
      </c>
      <c r="F21" s="15" t="s">
        <v>70</v>
      </c>
      <c r="G21" s="15"/>
      <c r="H21" s="15"/>
      <c r="I21" s="15" t="s">
        <v>41</v>
      </c>
      <c r="J21" s="36" t="s">
        <v>14</v>
      </c>
    </row>
    <row r="22" spans="1:10" ht="14.25" customHeight="1">
      <c r="A22" s="17"/>
      <c r="B22" s="21"/>
      <c r="C22" s="36" t="s">
        <v>195</v>
      </c>
      <c r="D22" s="15" t="s">
        <v>193</v>
      </c>
      <c r="E22" s="15" t="s">
        <v>193</v>
      </c>
      <c r="F22" s="15" t="s">
        <v>66</v>
      </c>
      <c r="G22" s="15"/>
      <c r="H22" s="15"/>
      <c r="I22" s="15" t="s">
        <v>68</v>
      </c>
      <c r="J22" s="36" t="s">
        <v>29</v>
      </c>
    </row>
    <row r="23" spans="1:10" ht="14.25" customHeight="1">
      <c r="A23" s="17"/>
      <c r="B23" s="21"/>
      <c r="C23" s="36" t="s">
        <v>42</v>
      </c>
      <c r="D23" s="15" t="s">
        <v>189</v>
      </c>
      <c r="E23" s="15" t="s">
        <v>45</v>
      </c>
      <c r="F23" s="15" t="s">
        <v>45</v>
      </c>
      <c r="G23" s="15"/>
      <c r="H23" s="15"/>
      <c r="I23" s="15" t="s">
        <v>41</v>
      </c>
      <c r="J23" s="36" t="s">
        <v>10</v>
      </c>
    </row>
    <row r="24" spans="1:10" ht="15" customHeight="1">
      <c r="A24" s="17"/>
      <c r="B24" s="21"/>
      <c r="C24" s="36" t="s">
        <v>37</v>
      </c>
      <c r="D24" s="15" t="s">
        <v>39</v>
      </c>
      <c r="E24" s="15" t="s">
        <v>45</v>
      </c>
      <c r="F24" s="15" t="s">
        <v>189</v>
      </c>
      <c r="G24" s="15"/>
      <c r="H24" s="15"/>
      <c r="I24" s="15" t="s">
        <v>41</v>
      </c>
      <c r="J24" s="36" t="s">
        <v>138</v>
      </c>
    </row>
    <row r="25" spans="1:10" ht="15" customHeight="1">
      <c r="A25" s="7"/>
      <c r="B25" s="37"/>
      <c r="C25" s="36" t="s">
        <v>196</v>
      </c>
      <c r="D25" s="36" t="s">
        <v>64</v>
      </c>
      <c r="E25" s="36" t="s">
        <v>84</v>
      </c>
      <c r="F25" s="36" t="s">
        <v>70</v>
      </c>
      <c r="G25" s="36"/>
      <c r="H25" s="36"/>
      <c r="I25" s="36" t="s">
        <v>41</v>
      </c>
      <c r="J25" s="36" t="s">
        <v>29</v>
      </c>
    </row>
    <row r="26" spans="1:10" ht="15" customHeight="1">
      <c r="A26" s="7"/>
      <c r="B26" s="37"/>
      <c r="C26" s="36" t="s">
        <v>197</v>
      </c>
      <c r="D26" s="36" t="s">
        <v>193</v>
      </c>
      <c r="E26" s="36" t="s">
        <v>198</v>
      </c>
      <c r="F26" s="36" t="s">
        <v>126</v>
      </c>
      <c r="G26" s="36"/>
      <c r="H26" s="36"/>
      <c r="I26" s="36" t="s">
        <v>68</v>
      </c>
      <c r="J26" s="36" t="s">
        <v>141</v>
      </c>
    </row>
    <row r="27" spans="1:10" ht="15" customHeight="1">
      <c r="A27" s="7"/>
      <c r="B27" s="37"/>
      <c r="C27" s="36" t="s">
        <v>46</v>
      </c>
      <c r="D27" s="36" t="s">
        <v>83</v>
      </c>
      <c r="E27" s="36" t="s">
        <v>64</v>
      </c>
      <c r="F27" s="36" t="s">
        <v>83</v>
      </c>
      <c r="G27" s="36"/>
      <c r="H27" s="36"/>
      <c r="I27" s="36" t="s">
        <v>41</v>
      </c>
      <c r="J27" s="36" t="s">
        <v>138</v>
      </c>
    </row>
    <row r="28" spans="1:10" ht="15" customHeight="1">
      <c r="A28" s="7"/>
      <c r="B28" s="37"/>
      <c r="C28" s="36" t="s">
        <v>48</v>
      </c>
      <c r="D28" s="36" t="s">
        <v>85</v>
      </c>
      <c r="E28" s="36" t="s">
        <v>84</v>
      </c>
      <c r="F28" s="36" t="s">
        <v>67</v>
      </c>
      <c r="G28" s="36" t="s">
        <v>199</v>
      </c>
      <c r="H28" s="36"/>
      <c r="I28" s="36" t="s">
        <v>37</v>
      </c>
      <c r="J28" s="36" t="s">
        <v>141</v>
      </c>
    </row>
    <row r="29" spans="1:10" ht="15" customHeight="1">
      <c r="A29" s="7"/>
      <c r="B29" s="37"/>
      <c r="C29" s="36" t="s">
        <v>200</v>
      </c>
      <c r="D29" s="36" t="s">
        <v>64</v>
      </c>
      <c r="E29" s="36" t="s">
        <v>39</v>
      </c>
      <c r="F29" s="36" t="s">
        <v>189</v>
      </c>
      <c r="G29" s="36"/>
      <c r="H29" s="36"/>
      <c r="I29" s="36" t="s">
        <v>41</v>
      </c>
      <c r="J29" s="36" t="s">
        <v>10</v>
      </c>
    </row>
    <row r="30" spans="1:10" ht="15" customHeight="1">
      <c r="A30" s="7"/>
      <c r="B30" s="7"/>
      <c r="C30" s="38"/>
      <c r="D30" s="38"/>
      <c r="E30" s="38"/>
      <c r="F30" s="38"/>
      <c r="G30" s="38"/>
      <c r="H30" s="38"/>
      <c r="I30" s="38"/>
      <c r="J30" s="38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201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202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203</v>
      </c>
      <c r="C7" s="15" t="s">
        <v>204</v>
      </c>
      <c r="D7" s="15" t="s">
        <v>13</v>
      </c>
      <c r="E7" s="15" t="s">
        <v>14</v>
      </c>
      <c r="F7" s="15"/>
      <c r="G7" s="15"/>
      <c r="H7" s="15" t="s">
        <v>10</v>
      </c>
      <c r="I7" s="16"/>
      <c r="J7" s="17"/>
    </row>
    <row r="8" spans="1:10" ht="14.25" customHeight="1">
      <c r="A8" s="15" t="s">
        <v>14</v>
      </c>
      <c r="B8" s="15" t="s">
        <v>205</v>
      </c>
      <c r="C8" s="15" t="s">
        <v>206</v>
      </c>
      <c r="D8" s="15" t="s">
        <v>95</v>
      </c>
      <c r="E8" s="15" t="s">
        <v>10</v>
      </c>
      <c r="F8" s="15"/>
      <c r="G8" s="15"/>
      <c r="H8" s="15" t="s">
        <v>14</v>
      </c>
      <c r="I8" s="16"/>
      <c r="J8" s="17"/>
    </row>
    <row r="9" spans="1:10" ht="14.25" customHeight="1">
      <c r="A9" s="15" t="s">
        <v>22</v>
      </c>
      <c r="B9" s="15" t="s">
        <v>207</v>
      </c>
      <c r="C9" s="15" t="s">
        <v>208</v>
      </c>
      <c r="D9" s="15" t="s">
        <v>13</v>
      </c>
      <c r="E9" s="15" t="s">
        <v>26</v>
      </c>
      <c r="F9" s="15"/>
      <c r="G9" s="15"/>
      <c r="H9" s="15" t="s">
        <v>22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/>
      <c r="E13" s="15"/>
      <c r="F13" s="15"/>
      <c r="G13" s="15"/>
      <c r="H13" s="15"/>
      <c r="I13" s="15" t="s">
        <v>41</v>
      </c>
      <c r="J13" s="15" t="s">
        <v>29</v>
      </c>
    </row>
    <row r="14" spans="1:10" ht="14.25" customHeight="1">
      <c r="A14" s="17"/>
      <c r="B14" s="21"/>
      <c r="C14" s="15" t="s">
        <v>42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43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44</v>
      </c>
      <c r="D16" s="15"/>
      <c r="E16" s="15"/>
      <c r="F16" s="15"/>
      <c r="G16" s="15"/>
      <c r="H16" s="15"/>
      <c r="I16" s="15" t="s">
        <v>41</v>
      </c>
      <c r="J16" s="15" t="s">
        <v>29</v>
      </c>
    </row>
    <row r="17" spans="1:10" ht="14.25" customHeight="1">
      <c r="A17" s="17"/>
      <c r="B17" s="21"/>
      <c r="C17" s="15" t="s">
        <v>46</v>
      </c>
      <c r="D17" s="15"/>
      <c r="E17" s="15"/>
      <c r="F17" s="15"/>
      <c r="G17" s="15"/>
      <c r="H17" s="15"/>
      <c r="I17" s="15" t="s">
        <v>41</v>
      </c>
      <c r="J17" s="15" t="s">
        <v>22</v>
      </c>
    </row>
    <row r="18" spans="1:10" ht="14.25" customHeight="1">
      <c r="A18" s="17"/>
      <c r="B18" s="21"/>
      <c r="C18" s="15" t="s">
        <v>48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49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209</v>
      </c>
      <c r="C21" s="15" t="s">
        <v>210</v>
      </c>
      <c r="D21" s="15" t="s">
        <v>52</v>
      </c>
      <c r="E21" s="15" t="s">
        <v>14</v>
      </c>
      <c r="F21" s="15"/>
      <c r="G21" s="15"/>
      <c r="H21" s="15" t="s">
        <v>14</v>
      </c>
      <c r="I21" s="16"/>
      <c r="J21" s="17"/>
    </row>
    <row r="22" spans="1:10" ht="14.25" customHeight="1">
      <c r="A22" s="15" t="s">
        <v>14</v>
      </c>
      <c r="B22" s="15" t="s">
        <v>211</v>
      </c>
      <c r="C22" s="15" t="s">
        <v>212</v>
      </c>
      <c r="D22" s="15" t="s">
        <v>13</v>
      </c>
      <c r="E22" s="15" t="s">
        <v>22</v>
      </c>
      <c r="F22" s="15"/>
      <c r="G22" s="15"/>
      <c r="H22" s="15" t="s">
        <v>10</v>
      </c>
      <c r="I22" s="16"/>
      <c r="J22" s="17"/>
    </row>
    <row r="23" spans="1:10" ht="14.25" customHeight="1">
      <c r="A23" s="15" t="s">
        <v>22</v>
      </c>
      <c r="B23" s="15" t="s">
        <v>213</v>
      </c>
      <c r="C23" s="15" t="s">
        <v>214</v>
      </c>
      <c r="D23" s="15" t="s">
        <v>25</v>
      </c>
      <c r="E23" s="15" t="s">
        <v>10</v>
      </c>
      <c r="F23" s="15"/>
      <c r="G23" s="15"/>
      <c r="H23" s="15" t="s">
        <v>22</v>
      </c>
      <c r="I23" s="16"/>
      <c r="J23" s="17"/>
    </row>
    <row r="24" spans="1:10" ht="14.25" customHeight="1">
      <c r="A24" s="15" t="s">
        <v>29</v>
      </c>
      <c r="B24" s="15" t="s">
        <v>215</v>
      </c>
      <c r="C24" s="15" t="s">
        <v>216</v>
      </c>
      <c r="D24" s="15" t="s">
        <v>13</v>
      </c>
      <c r="E24" s="15" t="s">
        <v>26</v>
      </c>
      <c r="F24" s="15"/>
      <c r="G24" s="15"/>
      <c r="H24" s="15" t="s">
        <v>29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/>
      <c r="E27" s="15"/>
      <c r="F27" s="15"/>
      <c r="G27" s="15"/>
      <c r="H27" s="15"/>
      <c r="I27" s="15" t="s">
        <v>65</v>
      </c>
      <c r="J27" s="15" t="s">
        <v>29</v>
      </c>
    </row>
    <row r="28" spans="1:10" ht="14.25" customHeight="1">
      <c r="A28" s="17"/>
      <c r="B28" s="21"/>
      <c r="C28" s="15" t="s">
        <v>42</v>
      </c>
      <c r="D28" s="15"/>
      <c r="E28" s="15"/>
      <c r="F28" s="15"/>
      <c r="G28" s="15"/>
      <c r="H28" s="15"/>
      <c r="I28" s="15" t="s">
        <v>41</v>
      </c>
      <c r="J28" s="15" t="s">
        <v>22</v>
      </c>
    </row>
    <row r="29" spans="1:10" ht="14.25" customHeight="1">
      <c r="A29" s="17"/>
      <c r="B29" s="21"/>
      <c r="C29" s="15" t="s">
        <v>43</v>
      </c>
      <c r="D29" s="15"/>
      <c r="E29" s="15"/>
      <c r="F29" s="15"/>
      <c r="G29" s="15"/>
      <c r="H29" s="15"/>
      <c r="I29" s="15" t="s">
        <v>41</v>
      </c>
      <c r="J29" s="15" t="s">
        <v>14</v>
      </c>
    </row>
    <row r="30" spans="1:10" ht="14.25" customHeight="1">
      <c r="A30" s="17"/>
      <c r="B30" s="21"/>
      <c r="C30" s="15" t="s">
        <v>44</v>
      </c>
      <c r="D30" s="15"/>
      <c r="E30" s="15"/>
      <c r="F30" s="15"/>
      <c r="G30" s="15"/>
      <c r="H30" s="15"/>
      <c r="I30" s="15" t="s">
        <v>65</v>
      </c>
      <c r="J30" s="15" t="s">
        <v>29</v>
      </c>
    </row>
    <row r="31" spans="1:10" ht="14.25" customHeight="1">
      <c r="A31" s="17"/>
      <c r="B31" s="21"/>
      <c r="C31" s="15" t="s">
        <v>46</v>
      </c>
      <c r="D31" s="15"/>
      <c r="E31" s="15"/>
      <c r="F31" s="15"/>
      <c r="G31" s="15"/>
      <c r="H31" s="15"/>
      <c r="I31" s="15" t="s">
        <v>128</v>
      </c>
      <c r="J31" s="15" t="s">
        <v>22</v>
      </c>
    </row>
    <row r="32" spans="1:10" ht="14.25" customHeight="1">
      <c r="A32" s="17"/>
      <c r="B32" s="21"/>
      <c r="C32" s="15" t="s">
        <v>48</v>
      </c>
      <c r="D32" s="15"/>
      <c r="E32" s="15"/>
      <c r="F32" s="15"/>
      <c r="G32" s="15"/>
      <c r="H32" s="15"/>
      <c r="I32" s="15" t="s">
        <v>41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217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202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4"/>
      <c r="F5" s="6"/>
      <c r="G5" s="6"/>
      <c r="H5" s="6"/>
    </row>
    <row r="6" spans="1:8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  <c r="H6" s="28"/>
    </row>
    <row r="7" spans="1:8" ht="13.5" customHeight="1">
      <c r="A7" s="26" t="s">
        <v>10</v>
      </c>
      <c r="B7" s="26"/>
      <c r="C7" s="26" t="s">
        <v>52</v>
      </c>
      <c r="D7" s="26"/>
      <c r="E7" s="27" t="s">
        <v>52</v>
      </c>
      <c r="F7" s="6"/>
      <c r="G7" s="6"/>
      <c r="H7" s="28"/>
    </row>
    <row r="8" spans="1:8" ht="13.5" customHeight="1">
      <c r="A8" s="26" t="s">
        <v>14</v>
      </c>
      <c r="B8" s="26"/>
      <c r="C8" s="26"/>
      <c r="D8" s="26"/>
      <c r="E8" s="29"/>
      <c r="F8" s="27" t="s">
        <v>13</v>
      </c>
      <c r="G8" s="6"/>
      <c r="H8" s="28"/>
    </row>
    <row r="9" spans="1:8" ht="13.5" customHeight="1">
      <c r="A9" s="25" t="s">
        <v>22</v>
      </c>
      <c r="B9" s="25" t="s">
        <v>134</v>
      </c>
      <c r="C9" s="25" t="s">
        <v>218</v>
      </c>
      <c r="D9" s="25"/>
      <c r="E9" s="30" t="s">
        <v>13</v>
      </c>
      <c r="F9" s="29" t="s">
        <v>128</v>
      </c>
      <c r="G9" s="5"/>
      <c r="H9" s="28"/>
    </row>
    <row r="10" spans="1:8" ht="13.5" customHeight="1">
      <c r="A10" s="25" t="s">
        <v>29</v>
      </c>
      <c r="B10" s="25" t="s">
        <v>165</v>
      </c>
      <c r="C10" s="25" t="s">
        <v>13</v>
      </c>
      <c r="D10" s="25"/>
      <c r="E10" s="31" t="s">
        <v>41</v>
      </c>
      <c r="F10" s="1"/>
      <c r="G10" s="30" t="s">
        <v>13</v>
      </c>
      <c r="H10" s="33"/>
    </row>
    <row r="11" spans="1:8" ht="13.5" customHeight="1">
      <c r="A11" s="26" t="s">
        <v>138</v>
      </c>
      <c r="B11" s="26" t="s">
        <v>161</v>
      </c>
      <c r="C11" s="26" t="s">
        <v>219</v>
      </c>
      <c r="D11" s="26"/>
      <c r="E11" s="27" t="s">
        <v>95</v>
      </c>
      <c r="F11" s="1"/>
      <c r="G11" s="29" t="s">
        <v>128</v>
      </c>
      <c r="H11" s="33"/>
    </row>
    <row r="12" spans="1:8" ht="13.5" customHeight="1">
      <c r="A12" s="26" t="s">
        <v>141</v>
      </c>
      <c r="B12" s="26" t="s">
        <v>132</v>
      </c>
      <c r="C12" s="26" t="s">
        <v>95</v>
      </c>
      <c r="D12" s="26"/>
      <c r="E12" s="29" t="s">
        <v>65</v>
      </c>
      <c r="F12" s="30" t="s">
        <v>19</v>
      </c>
      <c r="G12" s="5"/>
      <c r="H12" s="28"/>
    </row>
    <row r="13" spans="1:8" ht="13.5" customHeight="1">
      <c r="A13" s="25" t="s">
        <v>145</v>
      </c>
      <c r="B13" s="25"/>
      <c r="C13" s="25"/>
      <c r="D13" s="25"/>
      <c r="E13" s="30"/>
      <c r="F13" s="31" t="s">
        <v>128</v>
      </c>
      <c r="G13" s="6"/>
      <c r="H13" s="28"/>
    </row>
    <row r="14" spans="1:8" ht="13.5" customHeight="1">
      <c r="A14" s="25" t="s">
        <v>148</v>
      </c>
      <c r="B14" s="25"/>
      <c r="C14" s="25" t="s">
        <v>19</v>
      </c>
      <c r="D14" s="25"/>
      <c r="E14" s="31" t="s">
        <v>19</v>
      </c>
      <c r="F14" s="6"/>
      <c r="G14" s="6"/>
      <c r="H14" s="28"/>
    </row>
    <row r="15" spans="1:8" ht="15" customHeight="1">
      <c r="A15" s="39"/>
      <c r="B15" s="39"/>
      <c r="C15" s="39"/>
      <c r="D15" s="39"/>
      <c r="E15" s="23"/>
      <c r="F15" s="23"/>
      <c r="G15" s="23"/>
      <c r="H15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5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2.75">
      <c r="A2" s="41"/>
      <c r="B2" s="42"/>
      <c r="C2" s="43"/>
      <c r="D2" s="43"/>
      <c r="E2" s="43"/>
      <c r="F2" s="44"/>
      <c r="G2" s="45" t="s">
        <v>220</v>
      </c>
      <c r="H2" s="46"/>
      <c r="I2" s="162" t="s">
        <v>221</v>
      </c>
      <c r="J2" s="162"/>
      <c r="K2" s="162"/>
      <c r="L2" s="162"/>
      <c r="M2" s="162"/>
      <c r="N2" s="162"/>
      <c r="O2" s="41"/>
    </row>
    <row r="3" spans="1:15" ht="12.75">
      <c r="A3" s="41"/>
      <c r="B3" s="47"/>
      <c r="C3" s="48" t="s">
        <v>222</v>
      </c>
      <c r="D3" s="48"/>
      <c r="E3" s="41"/>
      <c r="F3" s="49"/>
      <c r="G3" s="45" t="s">
        <v>223</v>
      </c>
      <c r="H3" s="50"/>
      <c r="I3" s="162" t="s">
        <v>13</v>
      </c>
      <c r="J3" s="162"/>
      <c r="K3" s="162"/>
      <c r="L3" s="162"/>
      <c r="M3" s="162"/>
      <c r="N3" s="162"/>
      <c r="O3" s="41"/>
    </row>
    <row r="4" spans="1:15" ht="15.75">
      <c r="A4" s="41"/>
      <c r="B4" s="47"/>
      <c r="C4" s="51" t="s">
        <v>224</v>
      </c>
      <c r="D4" s="51"/>
      <c r="E4" s="41"/>
      <c r="F4" s="49"/>
      <c r="G4" s="45" t="s">
        <v>225</v>
      </c>
      <c r="H4" s="50"/>
      <c r="I4" s="162" t="s">
        <v>201</v>
      </c>
      <c r="J4" s="162"/>
      <c r="K4" s="162"/>
      <c r="L4" s="162"/>
      <c r="M4" s="162"/>
      <c r="N4" s="162"/>
      <c r="O4" s="41"/>
    </row>
    <row r="5" spans="1:20" ht="15.75">
      <c r="A5" s="41"/>
      <c r="B5" s="47"/>
      <c r="C5" s="41" t="s">
        <v>226</v>
      </c>
      <c r="D5" s="51"/>
      <c r="E5" s="41"/>
      <c r="F5" s="49"/>
      <c r="G5" s="45" t="s">
        <v>227</v>
      </c>
      <c r="H5" s="50"/>
      <c r="I5" s="162">
        <v>44443</v>
      </c>
      <c r="J5" s="162"/>
      <c r="K5" s="162"/>
      <c r="L5" s="162"/>
      <c r="M5" s="162"/>
      <c r="N5" s="162"/>
      <c r="O5" s="41"/>
      <c r="R5" s="52"/>
      <c r="S5" s="52"/>
      <c r="T5" s="52"/>
    </row>
    <row r="6" spans="1:20" ht="12.75">
      <c r="A6" s="41"/>
      <c r="B6" s="4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53"/>
      <c r="O6" s="41"/>
      <c r="R6" s="52"/>
      <c r="S6" s="52"/>
      <c r="T6" s="52"/>
    </row>
    <row r="7" spans="1:15" ht="12.75">
      <c r="A7" s="41"/>
      <c r="B7" s="54" t="s">
        <v>228</v>
      </c>
      <c r="C7" s="163" t="s">
        <v>13</v>
      </c>
      <c r="D7" s="163"/>
      <c r="E7" s="55"/>
      <c r="F7" s="56" t="s">
        <v>229</v>
      </c>
      <c r="G7" s="164" t="s">
        <v>230</v>
      </c>
      <c r="H7" s="164"/>
      <c r="I7" s="164"/>
      <c r="J7" s="164"/>
      <c r="K7" s="164"/>
      <c r="L7" s="164"/>
      <c r="M7" s="164"/>
      <c r="N7" s="164"/>
      <c r="O7" s="41"/>
    </row>
    <row r="8" spans="1:15" ht="15">
      <c r="A8" s="41"/>
      <c r="B8" s="57" t="s">
        <v>231</v>
      </c>
      <c r="C8" s="165" t="s">
        <v>232</v>
      </c>
      <c r="D8" s="165"/>
      <c r="E8" s="58"/>
      <c r="F8" s="59" t="s">
        <v>233</v>
      </c>
      <c r="G8" s="166" t="s">
        <v>97</v>
      </c>
      <c r="H8" s="166"/>
      <c r="I8" s="166"/>
      <c r="J8" s="166"/>
      <c r="K8" s="166"/>
      <c r="L8" s="166"/>
      <c r="M8" s="166"/>
      <c r="N8" s="166"/>
      <c r="O8" s="41"/>
    </row>
    <row r="9" spans="1:15" ht="15">
      <c r="A9" s="41"/>
      <c r="B9" s="57" t="s">
        <v>234</v>
      </c>
      <c r="C9" s="165" t="s">
        <v>12</v>
      </c>
      <c r="D9" s="165"/>
      <c r="E9" s="58"/>
      <c r="F9" s="59" t="s">
        <v>235</v>
      </c>
      <c r="G9" s="166" t="s">
        <v>91</v>
      </c>
      <c r="H9" s="166"/>
      <c r="I9" s="166"/>
      <c r="J9" s="166"/>
      <c r="K9" s="166"/>
      <c r="L9" s="166"/>
      <c r="M9" s="166"/>
      <c r="N9" s="166"/>
      <c r="O9" s="41"/>
    </row>
    <row r="10" spans="1:15" ht="12.75">
      <c r="A10" s="41"/>
      <c r="B10" s="167" t="s">
        <v>236</v>
      </c>
      <c r="C10" s="167"/>
      <c r="D10" s="167"/>
      <c r="E10" s="60"/>
      <c r="F10" s="168" t="s">
        <v>236</v>
      </c>
      <c r="G10" s="168"/>
      <c r="H10" s="168"/>
      <c r="I10" s="168"/>
      <c r="J10" s="168"/>
      <c r="K10" s="168"/>
      <c r="L10" s="168"/>
      <c r="M10" s="168"/>
      <c r="N10" s="168"/>
      <c r="O10" s="41"/>
    </row>
    <row r="11" spans="1:15" ht="12.75">
      <c r="A11" s="41"/>
      <c r="B11" s="61" t="s">
        <v>237</v>
      </c>
      <c r="C11" s="165" t="s">
        <v>232</v>
      </c>
      <c r="D11" s="165"/>
      <c r="E11" s="58"/>
      <c r="F11" s="62" t="s">
        <v>237</v>
      </c>
      <c r="G11" s="166" t="s">
        <v>97</v>
      </c>
      <c r="H11" s="166"/>
      <c r="I11" s="166"/>
      <c r="J11" s="166"/>
      <c r="K11" s="166"/>
      <c r="L11" s="166"/>
      <c r="M11" s="166"/>
      <c r="N11" s="166"/>
      <c r="O11" s="41"/>
    </row>
    <row r="12" spans="1:15" ht="12.75">
      <c r="A12" s="41"/>
      <c r="B12" s="63" t="s">
        <v>237</v>
      </c>
      <c r="C12" s="169" t="s">
        <v>12</v>
      </c>
      <c r="D12" s="169"/>
      <c r="E12" s="64"/>
      <c r="F12" s="65" t="s">
        <v>237</v>
      </c>
      <c r="G12" s="170" t="s">
        <v>91</v>
      </c>
      <c r="H12" s="170"/>
      <c r="I12" s="170"/>
      <c r="J12" s="170"/>
      <c r="K12" s="170"/>
      <c r="L12" s="170"/>
      <c r="M12" s="170"/>
      <c r="N12" s="170"/>
      <c r="O12" s="41"/>
    </row>
    <row r="13" spans="1:15" ht="12.75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3"/>
      <c r="O13" s="41"/>
    </row>
    <row r="14" spans="1:15" ht="12.75">
      <c r="A14" s="41"/>
      <c r="B14" s="66" t="s">
        <v>238</v>
      </c>
      <c r="C14" s="41"/>
      <c r="D14" s="41"/>
      <c r="E14" s="41"/>
      <c r="F14" s="67">
        <v>1</v>
      </c>
      <c r="G14" s="67">
        <v>2</v>
      </c>
      <c r="H14" s="67">
        <v>3</v>
      </c>
      <c r="I14" s="67">
        <v>4</v>
      </c>
      <c r="J14" s="67">
        <v>5</v>
      </c>
      <c r="K14" s="171" t="s">
        <v>7</v>
      </c>
      <c r="L14" s="171"/>
      <c r="M14" s="67" t="s">
        <v>239</v>
      </c>
      <c r="N14" s="67" t="s">
        <v>240</v>
      </c>
      <c r="O14" s="41"/>
    </row>
    <row r="15" spans="1:15" ht="15">
      <c r="A15" s="41"/>
      <c r="B15" s="68" t="s">
        <v>241</v>
      </c>
      <c r="C15" s="172" t="str">
        <f>IF(C8&gt;"",C8&amp;" - "&amp;G8,"")</f>
        <v>Vuoti Henrik - Niemelä Konsta</v>
      </c>
      <c r="D15" s="172"/>
      <c r="E15" s="70"/>
      <c r="F15" s="71">
        <v>4</v>
      </c>
      <c r="G15" s="71">
        <v>4</v>
      </c>
      <c r="H15" s="71">
        <v>3</v>
      </c>
      <c r="I15" s="71"/>
      <c r="J15" s="72"/>
      <c r="K15" s="73">
        <f>IF(ISBLANK(F15),"",COUNTIF(F15:J15,"&gt;=0"))</f>
        <v>3</v>
      </c>
      <c r="L15" s="74">
        <f>IF(ISBLANK(F15),"",IF(LEFT(F15)="-",1,0)+IF(LEFT(G15)="-",1,0)+IF(LEFT(H15)="-",1,0)+IF(LEFT(I15)="-",1,0)+IF(LEFT(J15)="-",1,0))</f>
        <v>0</v>
      </c>
      <c r="M15" s="75">
        <f aca="true" t="shared" si="0" ref="M15:N19">IF(K15=3,1,"")</f>
        <v>1</v>
      </c>
      <c r="N15" s="76">
        <f t="shared" si="0"/>
      </c>
      <c r="O15" s="41"/>
    </row>
    <row r="16" spans="1:15" ht="15">
      <c r="A16" s="41"/>
      <c r="B16" s="68" t="s">
        <v>242</v>
      </c>
      <c r="C16" s="172" t="str">
        <f>IF(C9&gt;"",C9&amp;" - "&amp;G9,"")</f>
        <v>Oinas Luka - Lampinen Kaarlo</v>
      </c>
      <c r="D16" s="172"/>
      <c r="E16" s="70"/>
      <c r="F16" s="71">
        <v>0</v>
      </c>
      <c r="G16" s="71">
        <v>4</v>
      </c>
      <c r="H16" s="71">
        <v>3</v>
      </c>
      <c r="I16" s="71"/>
      <c r="J16" s="77"/>
      <c r="K16" s="78">
        <f>IF(ISBLANK(F16),"",COUNTIF(F16:J16,"&gt;=0"))</f>
        <v>3</v>
      </c>
      <c r="L16" s="79">
        <f>IF(ISBLANK(F16),"",IF(LEFT(F16)="-",1,0)+IF(LEFT(G16)="-",1,0)+IF(LEFT(H16)="-",1,0)+IF(LEFT(I16)="-",1,0)+IF(LEFT(J16)="-",1,0))</f>
        <v>0</v>
      </c>
      <c r="M16" s="80">
        <f t="shared" si="0"/>
        <v>1</v>
      </c>
      <c r="N16" s="81">
        <f t="shared" si="0"/>
      </c>
      <c r="O16" s="41"/>
    </row>
    <row r="17" spans="1:15" ht="12.75">
      <c r="A17" s="41"/>
      <c r="B17" s="82" t="s">
        <v>243</v>
      </c>
      <c r="C17" s="69" t="str">
        <f>IF(C11&gt;"",C11&amp;" / "&amp;C12,"")</f>
        <v>Vuoti Henrik / Oinas Luka</v>
      </c>
      <c r="D17" s="69" t="str">
        <f>IF(G11&gt;"",G11&amp;" / "&amp;G12,"")</f>
        <v>Niemelä Konsta / Lampinen Kaarlo</v>
      </c>
      <c r="E17" s="83"/>
      <c r="F17" s="71">
        <v>4</v>
      </c>
      <c r="G17" s="71">
        <v>3</v>
      </c>
      <c r="H17" s="71">
        <v>4</v>
      </c>
      <c r="I17" s="71"/>
      <c r="J17" s="77"/>
      <c r="K17" s="78">
        <f>IF(ISBLANK(F17),"",COUNTIF(F17:J17,"&gt;=0"))</f>
        <v>3</v>
      </c>
      <c r="L17" s="79">
        <f>IF(ISBLANK(F17),"",IF(LEFT(F17)="-",1,0)+IF(LEFT(G17)="-",1,0)+IF(LEFT(H17)="-",1,0)+IF(LEFT(I17)="-",1,0)+IF(LEFT(J17)="-",1,0))</f>
        <v>0</v>
      </c>
      <c r="M17" s="80">
        <f t="shared" si="0"/>
        <v>1</v>
      </c>
      <c r="N17" s="81">
        <f t="shared" si="0"/>
      </c>
      <c r="O17" s="41"/>
    </row>
    <row r="18" spans="1:15" ht="15">
      <c r="A18" s="41"/>
      <c r="B18" s="68" t="s">
        <v>244</v>
      </c>
      <c r="C18" s="172" t="str">
        <f>IF(C8&gt;"",C8&amp;" - "&amp;G9,"")</f>
        <v>Vuoti Henrik - Lampinen Kaarlo</v>
      </c>
      <c r="D18" s="172"/>
      <c r="E18" s="70"/>
      <c r="F18" s="71"/>
      <c r="G18" s="71"/>
      <c r="H18" s="71"/>
      <c r="I18" s="71"/>
      <c r="J18" s="77"/>
      <c r="K18" s="78">
        <f>IF(ISBLANK(F18),"",COUNTIF(F18:J18,"&gt;=0"))</f>
      </c>
      <c r="L18" s="79">
        <f>IF(ISBLANK(F18),"",IF(LEFT(F18)="-",1,0)+IF(LEFT(G18)="-",1,0)+IF(LEFT(H18)="-",1,0)+IF(LEFT(I18)="-",1,0)+IF(LEFT(J18)="-",1,0))</f>
      </c>
      <c r="M18" s="80">
        <f t="shared" si="0"/>
      </c>
      <c r="N18" s="81">
        <f t="shared" si="0"/>
      </c>
      <c r="O18" s="41"/>
    </row>
    <row r="19" spans="1:15" ht="15">
      <c r="A19" s="41"/>
      <c r="B19" s="68" t="s">
        <v>245</v>
      </c>
      <c r="C19" s="172" t="str">
        <f>IF(C9&gt;"",C9&amp;" - "&amp;G8,"")</f>
        <v>Oinas Luka - Niemelä Konsta</v>
      </c>
      <c r="D19" s="172"/>
      <c r="E19" s="70"/>
      <c r="F19" s="71"/>
      <c r="G19" s="71"/>
      <c r="H19" s="71"/>
      <c r="I19" s="71"/>
      <c r="J19" s="77"/>
      <c r="K19" s="84">
        <f>IF(ISBLANK(F19),"",COUNTIF(F19:J19,"&gt;=0"))</f>
      </c>
      <c r="L19" s="85">
        <f>IF(ISBLANK(F19),"",IF(LEFT(F19)="-",1,0)+IF(LEFT(G19)="-",1,0)+IF(LEFT(H19)="-",1,0)+IF(LEFT(I19)="-",1,0)+IF(LEFT(J19)="-",1,0))</f>
      </c>
      <c r="M19" s="86">
        <f t="shared" si="0"/>
      </c>
      <c r="N19" s="87">
        <f t="shared" si="0"/>
      </c>
      <c r="O19" s="41"/>
    </row>
    <row r="20" spans="1:15" ht="18.75">
      <c r="A20" s="41"/>
      <c r="B20" s="88"/>
      <c r="C20" s="89"/>
      <c r="D20" s="89"/>
      <c r="E20" s="89"/>
      <c r="F20" s="90"/>
      <c r="G20" s="90"/>
      <c r="H20" s="91"/>
      <c r="I20" s="173" t="s">
        <v>246</v>
      </c>
      <c r="J20" s="173"/>
      <c r="K20" s="92">
        <f>COUNTIF(K15:K19,"=3")</f>
        <v>3</v>
      </c>
      <c r="L20" s="93">
        <f>COUNTIF(L15:L19,"=3")</f>
        <v>0</v>
      </c>
      <c r="M20" s="94">
        <f>SUM(M15:M19)</f>
        <v>3</v>
      </c>
      <c r="N20" s="95">
        <f>SUM(N15:N19)</f>
        <v>0</v>
      </c>
      <c r="O20" s="41"/>
    </row>
    <row r="21" spans="1:15" ht="15">
      <c r="A21" s="41"/>
      <c r="B21" s="96" t="s">
        <v>247</v>
      </c>
      <c r="C21" s="89"/>
      <c r="D21" s="89"/>
      <c r="E21" s="89"/>
      <c r="F21" s="89"/>
      <c r="G21" s="89"/>
      <c r="H21" s="89"/>
      <c r="I21" s="89"/>
      <c r="J21" s="89"/>
      <c r="K21" s="41"/>
      <c r="L21" s="41"/>
      <c r="M21" s="41"/>
      <c r="N21" s="53"/>
      <c r="O21" s="41"/>
    </row>
    <row r="22" spans="1:15" ht="15">
      <c r="A22" s="41"/>
      <c r="B22" s="97" t="s">
        <v>248</v>
      </c>
      <c r="C22" s="98"/>
      <c r="D22" s="99" t="s">
        <v>249</v>
      </c>
      <c r="E22" s="98"/>
      <c r="F22" s="99" t="s">
        <v>36</v>
      </c>
      <c r="G22" s="99"/>
      <c r="H22" s="100"/>
      <c r="I22" s="41"/>
      <c r="J22" s="174" t="s">
        <v>250</v>
      </c>
      <c r="K22" s="174"/>
      <c r="L22" s="174"/>
      <c r="M22" s="174"/>
      <c r="N22" s="174"/>
      <c r="O22" s="41"/>
    </row>
    <row r="23" spans="1:15" ht="21">
      <c r="A23" s="41"/>
      <c r="B23" s="175"/>
      <c r="C23" s="175"/>
      <c r="D23" s="175"/>
      <c r="E23" s="101"/>
      <c r="F23" s="176"/>
      <c r="G23" s="176"/>
      <c r="H23" s="176"/>
      <c r="I23" s="176"/>
      <c r="J23" s="177" t="str">
        <f>IF(M20=3,C7,IF(N20=3,G7,""))</f>
        <v>OPT-86</v>
      </c>
      <c r="K23" s="177"/>
      <c r="L23" s="177"/>
      <c r="M23" s="177"/>
      <c r="N23" s="177"/>
      <c r="O23" s="41"/>
    </row>
    <row r="24" spans="1:15" ht="6" customHeight="1">
      <c r="A24" s="41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41"/>
    </row>
    <row r="25" ht="8.25" customHeight="1"/>
    <row r="27" spans="1:14" ht="12.75">
      <c r="A27" s="41"/>
      <c r="B27" s="42"/>
      <c r="C27" s="43"/>
      <c r="D27" s="43"/>
      <c r="E27" s="43"/>
      <c r="F27" s="44"/>
      <c r="G27" s="45" t="s">
        <v>220</v>
      </c>
      <c r="H27" s="46"/>
      <c r="I27" s="162" t="s">
        <v>221</v>
      </c>
      <c r="J27" s="162"/>
      <c r="K27" s="162"/>
      <c r="L27" s="162"/>
      <c r="M27" s="162"/>
      <c r="N27" s="162"/>
    </row>
    <row r="28" spans="1:14" ht="12.75">
      <c r="A28" s="41"/>
      <c r="B28" s="47"/>
      <c r="C28" s="48" t="s">
        <v>222</v>
      </c>
      <c r="D28" s="48"/>
      <c r="E28" s="41"/>
      <c r="F28" s="49"/>
      <c r="G28" s="45" t="s">
        <v>223</v>
      </c>
      <c r="H28" s="50"/>
      <c r="I28" s="162" t="s">
        <v>13</v>
      </c>
      <c r="J28" s="162"/>
      <c r="K28" s="162"/>
      <c r="L28" s="162"/>
      <c r="M28" s="162"/>
      <c r="N28" s="162"/>
    </row>
    <row r="29" spans="1:14" ht="15.75">
      <c r="A29" s="41"/>
      <c r="B29" s="47"/>
      <c r="C29" s="51" t="s">
        <v>224</v>
      </c>
      <c r="D29" s="51"/>
      <c r="E29" s="41"/>
      <c r="F29" s="49"/>
      <c r="G29" s="45" t="s">
        <v>225</v>
      </c>
      <c r="H29" s="50"/>
      <c r="I29" s="162" t="s">
        <v>201</v>
      </c>
      <c r="J29" s="162"/>
      <c r="K29" s="162"/>
      <c r="L29" s="162"/>
      <c r="M29" s="162"/>
      <c r="N29" s="162"/>
    </row>
    <row r="30" spans="1:14" ht="15.75">
      <c r="A30" s="41"/>
      <c r="B30" s="47"/>
      <c r="C30" s="41" t="s">
        <v>226</v>
      </c>
      <c r="D30" s="51"/>
      <c r="E30" s="41"/>
      <c r="F30" s="49"/>
      <c r="G30" s="45" t="s">
        <v>227</v>
      </c>
      <c r="H30" s="50"/>
      <c r="I30" s="162">
        <v>44443</v>
      </c>
      <c r="J30" s="162"/>
      <c r="K30" s="162"/>
      <c r="L30" s="162"/>
      <c r="M30" s="162"/>
      <c r="N30" s="162"/>
    </row>
    <row r="31" spans="1:14" ht="12.75">
      <c r="A31" s="41"/>
      <c r="B31" s="4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3"/>
    </row>
    <row r="32" spans="1:14" ht="12.75">
      <c r="A32" s="41"/>
      <c r="B32" s="54" t="s">
        <v>228</v>
      </c>
      <c r="C32" s="163" t="s">
        <v>219</v>
      </c>
      <c r="D32" s="163"/>
      <c r="E32" s="55"/>
      <c r="F32" s="56" t="s">
        <v>229</v>
      </c>
      <c r="G32" s="164" t="s">
        <v>251</v>
      </c>
      <c r="H32" s="164"/>
      <c r="I32" s="164"/>
      <c r="J32" s="164"/>
      <c r="K32" s="164"/>
      <c r="L32" s="164"/>
      <c r="M32" s="164"/>
      <c r="N32" s="164"/>
    </row>
    <row r="33" spans="1:14" ht="15">
      <c r="A33" s="41"/>
      <c r="B33" s="57" t="s">
        <v>231</v>
      </c>
      <c r="C33" s="165" t="s">
        <v>73</v>
      </c>
      <c r="D33" s="165"/>
      <c r="E33" s="58"/>
      <c r="F33" s="59" t="s">
        <v>233</v>
      </c>
      <c r="G33" s="166" t="s">
        <v>119</v>
      </c>
      <c r="H33" s="166"/>
      <c r="I33" s="166"/>
      <c r="J33" s="166"/>
      <c r="K33" s="166"/>
      <c r="L33" s="166"/>
      <c r="M33" s="166"/>
      <c r="N33" s="166"/>
    </row>
    <row r="34" spans="1:14" ht="15">
      <c r="A34" s="41"/>
      <c r="B34" s="57" t="s">
        <v>234</v>
      </c>
      <c r="C34" s="165" t="s">
        <v>56</v>
      </c>
      <c r="D34" s="165"/>
      <c r="E34" s="58"/>
      <c r="F34" s="59" t="s">
        <v>235</v>
      </c>
      <c r="G34" s="166" t="s">
        <v>107</v>
      </c>
      <c r="H34" s="166"/>
      <c r="I34" s="166"/>
      <c r="J34" s="166"/>
      <c r="K34" s="166"/>
      <c r="L34" s="166"/>
      <c r="M34" s="166"/>
      <c r="N34" s="166"/>
    </row>
    <row r="35" spans="1:14" ht="12.75">
      <c r="A35" s="41"/>
      <c r="B35" s="167" t="s">
        <v>236</v>
      </c>
      <c r="C35" s="167"/>
      <c r="D35" s="167"/>
      <c r="E35" s="60"/>
      <c r="F35" s="168" t="s">
        <v>236</v>
      </c>
      <c r="G35" s="168"/>
      <c r="H35" s="168"/>
      <c r="I35" s="168"/>
      <c r="J35" s="168"/>
      <c r="K35" s="168"/>
      <c r="L35" s="168"/>
      <c r="M35" s="168"/>
      <c r="N35" s="168"/>
    </row>
    <row r="36" spans="1:14" ht="12.75">
      <c r="A36" s="41"/>
      <c r="B36" s="61" t="s">
        <v>237</v>
      </c>
      <c r="C36" s="165" t="s">
        <v>73</v>
      </c>
      <c r="D36" s="165"/>
      <c r="E36" s="58"/>
      <c r="F36" s="62" t="s">
        <v>237</v>
      </c>
      <c r="G36" s="166" t="s">
        <v>119</v>
      </c>
      <c r="H36" s="166"/>
      <c r="I36" s="166"/>
      <c r="J36" s="166"/>
      <c r="K36" s="166"/>
      <c r="L36" s="166"/>
      <c r="M36" s="166"/>
      <c r="N36" s="166"/>
    </row>
    <row r="37" spans="1:14" ht="12.75">
      <c r="A37" s="41"/>
      <c r="B37" s="63" t="s">
        <v>237</v>
      </c>
      <c r="C37" s="169" t="s">
        <v>56</v>
      </c>
      <c r="D37" s="169"/>
      <c r="E37" s="64"/>
      <c r="F37" s="65" t="s">
        <v>237</v>
      </c>
      <c r="G37" s="170" t="s">
        <v>107</v>
      </c>
      <c r="H37" s="170"/>
      <c r="I37" s="170"/>
      <c r="J37" s="170"/>
      <c r="K37" s="170"/>
      <c r="L37" s="170"/>
      <c r="M37" s="170"/>
      <c r="N37" s="170"/>
    </row>
    <row r="38" spans="1:14" ht="12.75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3"/>
    </row>
    <row r="39" spans="1:14" ht="12.75">
      <c r="A39" s="41"/>
      <c r="B39" s="66" t="s">
        <v>238</v>
      </c>
      <c r="C39" s="41"/>
      <c r="D39" s="41"/>
      <c r="E39" s="41"/>
      <c r="F39" s="67">
        <v>1</v>
      </c>
      <c r="G39" s="67">
        <v>2</v>
      </c>
      <c r="H39" s="67">
        <v>3</v>
      </c>
      <c r="I39" s="67">
        <v>4</v>
      </c>
      <c r="J39" s="67">
        <v>5</v>
      </c>
      <c r="K39" s="171" t="s">
        <v>7</v>
      </c>
      <c r="L39" s="171"/>
      <c r="M39" s="67" t="s">
        <v>239</v>
      </c>
      <c r="N39" s="67" t="s">
        <v>240</v>
      </c>
    </row>
    <row r="40" spans="1:14" ht="15">
      <c r="A40" s="41"/>
      <c r="B40" s="68" t="s">
        <v>241</v>
      </c>
      <c r="C40" s="172" t="str">
        <f>IF(C33&gt;"",C33&amp;" - "&amp;G33,"")</f>
        <v>Karjalainen Niklas - Zhu Xiwen</v>
      </c>
      <c r="D40" s="172"/>
      <c r="E40" s="70"/>
      <c r="F40" s="71">
        <v>3</v>
      </c>
      <c r="G40" s="71">
        <v>5</v>
      </c>
      <c r="H40" s="71">
        <v>7</v>
      </c>
      <c r="I40" s="71"/>
      <c r="J40" s="72"/>
      <c r="K40" s="73">
        <f>IF(ISBLANK(F40),"",COUNTIF(F40:J40,"&gt;=0"))</f>
        <v>3</v>
      </c>
      <c r="L40" s="74">
        <f>IF(ISBLANK(F40),"",IF(LEFT(F40)="-",1,0)+IF(LEFT(G40)="-",1,0)+IF(LEFT(H40)="-",1,0)+IF(LEFT(I40)="-",1,0)+IF(LEFT(J40)="-",1,0))</f>
        <v>0</v>
      </c>
      <c r="M40" s="75">
        <f aca="true" t="shared" si="1" ref="M40:N44">IF(K40=3,1,"")</f>
        <v>1</v>
      </c>
      <c r="N40" s="76">
        <f t="shared" si="1"/>
      </c>
    </row>
    <row r="41" spans="1:14" ht="15">
      <c r="A41" s="41"/>
      <c r="B41" s="68" t="s">
        <v>242</v>
      </c>
      <c r="C41" s="172" t="str">
        <f>IF(C34&gt;"",C34&amp;" - "&amp;G34,"")</f>
        <v>Hyttinen Eetu - Perkkiö Niilo</v>
      </c>
      <c r="D41" s="172"/>
      <c r="E41" s="70"/>
      <c r="F41" s="71">
        <v>7</v>
      </c>
      <c r="G41" s="71">
        <v>6</v>
      </c>
      <c r="H41" s="71">
        <v>5</v>
      </c>
      <c r="I41" s="71"/>
      <c r="J41" s="77"/>
      <c r="K41" s="78">
        <f>IF(ISBLANK(F41),"",COUNTIF(F41:J41,"&gt;=0"))</f>
        <v>3</v>
      </c>
      <c r="L41" s="79">
        <f>IF(ISBLANK(F41),"",IF(LEFT(F41)="-",1,0)+IF(LEFT(G41)="-",1,0)+IF(LEFT(H41)="-",1,0)+IF(LEFT(I41)="-",1,0)+IF(LEFT(J41)="-",1,0))</f>
        <v>0</v>
      </c>
      <c r="M41" s="80">
        <f t="shared" si="1"/>
        <v>1</v>
      </c>
      <c r="N41" s="81">
        <f t="shared" si="1"/>
      </c>
    </row>
    <row r="42" spans="1:14" ht="12.75">
      <c r="A42" s="41"/>
      <c r="B42" s="82" t="s">
        <v>243</v>
      </c>
      <c r="C42" s="69" t="str">
        <f>IF(C36&gt;"",C36&amp;" / "&amp;C37,"")</f>
        <v>Karjalainen Niklas / Hyttinen Eetu</v>
      </c>
      <c r="D42" s="69" t="str">
        <f>IF(G36&gt;"",G36&amp;" / "&amp;G37,"")</f>
        <v>Zhu Xiwen / Perkkiö Niilo</v>
      </c>
      <c r="E42" s="83"/>
      <c r="F42" s="71">
        <v>8</v>
      </c>
      <c r="G42" s="71">
        <v>3</v>
      </c>
      <c r="H42" s="71">
        <v>8</v>
      </c>
      <c r="I42" s="71"/>
      <c r="J42" s="77"/>
      <c r="K42" s="78">
        <f>IF(ISBLANK(F42),"",COUNTIF(F42:J42,"&gt;=0"))</f>
        <v>3</v>
      </c>
      <c r="L42" s="79">
        <f>IF(ISBLANK(F42),"",IF(LEFT(F42)="-",1,0)+IF(LEFT(G42)="-",1,0)+IF(LEFT(H42)="-",1,0)+IF(LEFT(I42)="-",1,0)+IF(LEFT(J42)="-",1,0))</f>
        <v>0</v>
      </c>
      <c r="M42" s="80">
        <f t="shared" si="1"/>
        <v>1</v>
      </c>
      <c r="N42" s="81">
        <f t="shared" si="1"/>
      </c>
    </row>
    <row r="43" spans="1:14" ht="15">
      <c r="A43" s="41"/>
      <c r="B43" s="68" t="s">
        <v>244</v>
      </c>
      <c r="C43" s="172" t="str">
        <f>IF(C33&gt;"",C33&amp;" - "&amp;G34,"")</f>
        <v>Karjalainen Niklas - Perkkiö Niilo</v>
      </c>
      <c r="D43" s="172"/>
      <c r="E43" s="70"/>
      <c r="F43" s="71"/>
      <c r="G43" s="71"/>
      <c r="H43" s="71"/>
      <c r="I43" s="71"/>
      <c r="J43" s="77"/>
      <c r="K43" s="78">
        <f>IF(ISBLANK(F43),"",COUNTIF(F43:J43,"&gt;=0"))</f>
      </c>
      <c r="L43" s="79">
        <f>IF(ISBLANK(F43),"",IF(LEFT(F43)="-",1,0)+IF(LEFT(G43)="-",1,0)+IF(LEFT(H43)="-",1,0)+IF(LEFT(I43)="-",1,0)+IF(LEFT(J43)="-",1,0))</f>
      </c>
      <c r="M43" s="80">
        <f t="shared" si="1"/>
      </c>
      <c r="N43" s="81">
        <f t="shared" si="1"/>
      </c>
    </row>
    <row r="44" spans="1:14" ht="15">
      <c r="A44" s="41"/>
      <c r="B44" s="68" t="s">
        <v>245</v>
      </c>
      <c r="C44" s="172" t="str">
        <f>IF(C34&gt;"",C34&amp;" - "&amp;G33,"")</f>
        <v>Hyttinen Eetu - Zhu Xiwen</v>
      </c>
      <c r="D44" s="172"/>
      <c r="E44" s="70"/>
      <c r="F44" s="71"/>
      <c r="G44" s="71"/>
      <c r="H44" s="71"/>
      <c r="I44" s="71"/>
      <c r="J44" s="77"/>
      <c r="K44" s="84">
        <f>IF(ISBLANK(F44),"",COUNTIF(F44:J44,"&gt;=0"))</f>
      </c>
      <c r="L44" s="85">
        <f>IF(ISBLANK(F44),"",IF(LEFT(F44)="-",1,0)+IF(LEFT(G44)="-",1,0)+IF(LEFT(H44)="-",1,0)+IF(LEFT(I44)="-",1,0)+IF(LEFT(J44)="-",1,0))</f>
      </c>
      <c r="M44" s="86">
        <f t="shared" si="1"/>
      </c>
      <c r="N44" s="87">
        <f t="shared" si="1"/>
      </c>
    </row>
    <row r="45" spans="1:14" ht="18.75">
      <c r="A45" s="41"/>
      <c r="B45" s="88"/>
      <c r="C45" s="89"/>
      <c r="D45" s="89"/>
      <c r="E45" s="89"/>
      <c r="F45" s="90"/>
      <c r="G45" s="90"/>
      <c r="H45" s="91"/>
      <c r="I45" s="173" t="s">
        <v>246</v>
      </c>
      <c r="J45" s="173"/>
      <c r="K45" s="92">
        <f>COUNTIF(K40:K44,"=3")</f>
        <v>3</v>
      </c>
      <c r="L45" s="93">
        <f>COUNTIF(L40:L44,"=3")</f>
        <v>0</v>
      </c>
      <c r="M45" s="94">
        <f>SUM(M40:M44)</f>
        <v>3</v>
      </c>
      <c r="N45" s="95">
        <f>SUM(N40:N44)</f>
        <v>0</v>
      </c>
    </row>
    <row r="46" spans="1:14" ht="15">
      <c r="A46" s="41"/>
      <c r="B46" s="96" t="s">
        <v>247</v>
      </c>
      <c r="C46" s="89"/>
      <c r="D46" s="89"/>
      <c r="E46" s="89"/>
      <c r="F46" s="89"/>
      <c r="G46" s="89"/>
      <c r="H46" s="89"/>
      <c r="I46" s="89"/>
      <c r="J46" s="89"/>
      <c r="K46" s="41"/>
      <c r="L46" s="41"/>
      <c r="M46" s="41"/>
      <c r="N46" s="53"/>
    </row>
    <row r="47" spans="1:14" ht="15">
      <c r="A47" s="41"/>
      <c r="B47" s="97" t="s">
        <v>248</v>
      </c>
      <c r="C47" s="98"/>
      <c r="D47" s="99" t="s">
        <v>249</v>
      </c>
      <c r="E47" s="98"/>
      <c r="F47" s="99" t="s">
        <v>36</v>
      </c>
      <c r="G47" s="99"/>
      <c r="H47" s="100"/>
      <c r="I47" s="41"/>
      <c r="J47" s="174" t="s">
        <v>250</v>
      </c>
      <c r="K47" s="174"/>
      <c r="L47" s="174"/>
      <c r="M47" s="174"/>
      <c r="N47" s="174"/>
    </row>
    <row r="48" spans="1:14" ht="21">
      <c r="A48" s="41"/>
      <c r="B48" s="175"/>
      <c r="C48" s="175"/>
      <c r="D48" s="175"/>
      <c r="E48" s="101"/>
      <c r="F48" s="176"/>
      <c r="G48" s="176"/>
      <c r="H48" s="176"/>
      <c r="I48" s="176"/>
      <c r="J48" s="177" t="str">
        <f>IF(M45=3,C32,IF(N45=3,G32,""))</f>
        <v>OPT-86 2</v>
      </c>
      <c r="K48" s="177"/>
      <c r="L48" s="177"/>
      <c r="M48" s="177"/>
      <c r="N48" s="177"/>
    </row>
    <row r="49" spans="1:14" ht="12.75">
      <c r="A49" s="41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</row>
    <row r="51" spans="1:14" ht="12.75">
      <c r="A51" s="41"/>
      <c r="B51" s="42"/>
      <c r="C51" s="43"/>
      <c r="D51" s="43"/>
      <c r="E51" s="43"/>
      <c r="F51" s="44"/>
      <c r="G51" s="45" t="s">
        <v>220</v>
      </c>
      <c r="H51" s="46"/>
      <c r="I51" s="162" t="s">
        <v>221</v>
      </c>
      <c r="J51" s="162"/>
      <c r="K51" s="162"/>
      <c r="L51" s="162"/>
      <c r="M51" s="162"/>
      <c r="N51" s="162"/>
    </row>
    <row r="52" spans="1:14" ht="12.75">
      <c r="A52" s="41"/>
      <c r="B52" s="47"/>
      <c r="C52" s="48" t="s">
        <v>222</v>
      </c>
      <c r="D52" s="48"/>
      <c r="E52" s="41"/>
      <c r="F52" s="49"/>
      <c r="G52" s="45" t="s">
        <v>223</v>
      </c>
      <c r="H52" s="50"/>
      <c r="I52" s="162" t="s">
        <v>13</v>
      </c>
      <c r="J52" s="162"/>
      <c r="K52" s="162"/>
      <c r="L52" s="162"/>
      <c r="M52" s="162"/>
      <c r="N52" s="162"/>
    </row>
    <row r="53" spans="1:14" ht="15.75">
      <c r="A53" s="41"/>
      <c r="B53" s="47"/>
      <c r="C53" s="51" t="s">
        <v>224</v>
      </c>
      <c r="D53" s="51"/>
      <c r="E53" s="41"/>
      <c r="F53" s="49"/>
      <c r="G53" s="45" t="s">
        <v>225</v>
      </c>
      <c r="H53" s="50"/>
      <c r="I53" s="162" t="s">
        <v>201</v>
      </c>
      <c r="J53" s="162"/>
      <c r="K53" s="162"/>
      <c r="L53" s="162"/>
      <c r="M53" s="162"/>
      <c r="N53" s="162"/>
    </row>
    <row r="54" spans="1:14" ht="15.75">
      <c r="A54" s="41"/>
      <c r="B54" s="47"/>
      <c r="C54" s="41" t="s">
        <v>226</v>
      </c>
      <c r="D54" s="51"/>
      <c r="E54" s="41"/>
      <c r="F54" s="49"/>
      <c r="G54" s="45" t="s">
        <v>227</v>
      </c>
      <c r="H54" s="50"/>
      <c r="I54" s="162">
        <v>44443</v>
      </c>
      <c r="J54" s="162"/>
      <c r="K54" s="162"/>
      <c r="L54" s="162"/>
      <c r="M54" s="162"/>
      <c r="N54" s="162"/>
    </row>
    <row r="55" spans="1:14" ht="12.75">
      <c r="A55" s="41"/>
      <c r="B55" s="4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3"/>
    </row>
    <row r="56" spans="1:14" ht="12.75">
      <c r="A56" s="41"/>
      <c r="B56" s="54" t="s">
        <v>228</v>
      </c>
      <c r="C56" s="163" t="s">
        <v>95</v>
      </c>
      <c r="D56" s="163"/>
      <c r="E56" s="55"/>
      <c r="F56" s="56" t="s">
        <v>229</v>
      </c>
      <c r="G56" s="164" t="s">
        <v>230</v>
      </c>
      <c r="H56" s="164"/>
      <c r="I56" s="164"/>
      <c r="J56" s="164"/>
      <c r="K56" s="164"/>
      <c r="L56" s="164"/>
      <c r="M56" s="164"/>
      <c r="N56" s="164"/>
    </row>
    <row r="57" spans="1:14" ht="15">
      <c r="A57" s="41"/>
      <c r="B57" s="57" t="s">
        <v>231</v>
      </c>
      <c r="C57" s="165" t="s">
        <v>101</v>
      </c>
      <c r="D57" s="165"/>
      <c r="E57" s="58"/>
      <c r="F57" s="59" t="s">
        <v>233</v>
      </c>
      <c r="G57" s="166" t="s">
        <v>91</v>
      </c>
      <c r="H57" s="166"/>
      <c r="I57" s="166"/>
      <c r="J57" s="166"/>
      <c r="K57" s="166"/>
      <c r="L57" s="166"/>
      <c r="M57" s="166"/>
      <c r="N57" s="166"/>
    </row>
    <row r="58" spans="1:14" ht="15">
      <c r="A58" s="41"/>
      <c r="B58" s="57" t="s">
        <v>234</v>
      </c>
      <c r="C58" s="165" t="s">
        <v>94</v>
      </c>
      <c r="D58" s="165"/>
      <c r="E58" s="58"/>
      <c r="F58" s="59" t="s">
        <v>235</v>
      </c>
      <c r="G58" s="166" t="s">
        <v>97</v>
      </c>
      <c r="H58" s="166"/>
      <c r="I58" s="166"/>
      <c r="J58" s="166"/>
      <c r="K58" s="166"/>
      <c r="L58" s="166"/>
      <c r="M58" s="166"/>
      <c r="N58" s="166"/>
    </row>
    <row r="59" spans="1:14" ht="12.75">
      <c r="A59" s="41"/>
      <c r="B59" s="167" t="s">
        <v>236</v>
      </c>
      <c r="C59" s="167"/>
      <c r="D59" s="167"/>
      <c r="E59" s="60"/>
      <c r="F59" s="168" t="s">
        <v>236</v>
      </c>
      <c r="G59" s="168"/>
      <c r="H59" s="168"/>
      <c r="I59" s="168"/>
      <c r="J59" s="168"/>
      <c r="K59" s="168"/>
      <c r="L59" s="168"/>
      <c r="M59" s="168"/>
      <c r="N59" s="168"/>
    </row>
    <row r="60" spans="1:14" ht="12.75">
      <c r="A60" s="41"/>
      <c r="B60" s="61" t="s">
        <v>237</v>
      </c>
      <c r="C60" s="165" t="s">
        <v>101</v>
      </c>
      <c r="D60" s="165"/>
      <c r="E60" s="58"/>
      <c r="F60" s="62" t="s">
        <v>237</v>
      </c>
      <c r="G60" s="166" t="s">
        <v>91</v>
      </c>
      <c r="H60" s="166"/>
      <c r="I60" s="166"/>
      <c r="J60" s="166"/>
      <c r="K60" s="166"/>
      <c r="L60" s="166"/>
      <c r="M60" s="166"/>
      <c r="N60" s="166"/>
    </row>
    <row r="61" spans="1:14" ht="12.75">
      <c r="A61" s="41"/>
      <c r="B61" s="63" t="s">
        <v>237</v>
      </c>
      <c r="C61" s="169" t="s">
        <v>94</v>
      </c>
      <c r="D61" s="169"/>
      <c r="E61" s="64"/>
      <c r="F61" s="65" t="s">
        <v>237</v>
      </c>
      <c r="G61" s="170" t="s">
        <v>97</v>
      </c>
      <c r="H61" s="170"/>
      <c r="I61" s="170"/>
      <c r="J61" s="170"/>
      <c r="K61" s="170"/>
      <c r="L61" s="170"/>
      <c r="M61" s="170"/>
      <c r="N61" s="170"/>
    </row>
    <row r="62" spans="1:14" ht="12.75">
      <c r="A62" s="41"/>
      <c r="B62" s="4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53"/>
    </row>
    <row r="63" spans="1:14" ht="12.75">
      <c r="A63" s="41"/>
      <c r="B63" s="66" t="s">
        <v>238</v>
      </c>
      <c r="C63" s="41"/>
      <c r="D63" s="41"/>
      <c r="E63" s="41"/>
      <c r="F63" s="67">
        <v>1</v>
      </c>
      <c r="G63" s="67">
        <v>2</v>
      </c>
      <c r="H63" s="67">
        <v>3</v>
      </c>
      <c r="I63" s="67">
        <v>4</v>
      </c>
      <c r="J63" s="67">
        <v>5</v>
      </c>
      <c r="K63" s="171" t="s">
        <v>7</v>
      </c>
      <c r="L63" s="171"/>
      <c r="M63" s="67" t="s">
        <v>239</v>
      </c>
      <c r="N63" s="67" t="s">
        <v>240</v>
      </c>
    </row>
    <row r="64" spans="1:14" ht="15">
      <c r="A64" s="41"/>
      <c r="B64" s="68" t="s">
        <v>241</v>
      </c>
      <c r="C64" s="172" t="str">
        <f>IF(C57&gt;"",C57&amp;" - "&amp;G57,"")</f>
        <v>Vahtola Otso - Lampinen Kaarlo</v>
      </c>
      <c r="D64" s="172"/>
      <c r="E64" s="70"/>
      <c r="F64" s="71">
        <v>9</v>
      </c>
      <c r="G64" s="71">
        <v>5</v>
      </c>
      <c r="H64" s="71">
        <v>8</v>
      </c>
      <c r="I64" s="71"/>
      <c r="J64" s="72"/>
      <c r="K64" s="73">
        <f>IF(ISBLANK(F64),"",COUNTIF(F64:J64,"&gt;=0"))</f>
        <v>3</v>
      </c>
      <c r="L64" s="74">
        <f>IF(ISBLANK(F64),"",IF(LEFT(F64)="-",1,0)+IF(LEFT(G64)="-",1,0)+IF(LEFT(H64)="-",1,0)+IF(LEFT(I64)="-",1,0)+IF(LEFT(J64)="-",1,0))</f>
        <v>0</v>
      </c>
      <c r="M64" s="75">
        <f aca="true" t="shared" si="2" ref="M64:N68">IF(K64=3,1,"")</f>
        <v>1</v>
      </c>
      <c r="N64" s="76">
        <f t="shared" si="2"/>
      </c>
    </row>
    <row r="65" spans="1:14" ht="15">
      <c r="A65" s="41"/>
      <c r="B65" s="68" t="s">
        <v>242</v>
      </c>
      <c r="C65" s="172" t="str">
        <f>IF(C58&gt;"",C58&amp;" - "&amp;G58,"")</f>
        <v>Myllymäki Benjamin - Niemelä Konsta</v>
      </c>
      <c r="D65" s="172"/>
      <c r="E65" s="70"/>
      <c r="F65" s="71">
        <v>5</v>
      </c>
      <c r="G65" s="71">
        <v>8</v>
      </c>
      <c r="H65" s="71">
        <v>5</v>
      </c>
      <c r="I65" s="71"/>
      <c r="J65" s="77"/>
      <c r="K65" s="78">
        <f>IF(ISBLANK(F65),"",COUNTIF(F65:J65,"&gt;=0"))</f>
        <v>3</v>
      </c>
      <c r="L65" s="79">
        <f>IF(ISBLANK(F65),"",IF(LEFT(F65)="-",1,0)+IF(LEFT(G65)="-",1,0)+IF(LEFT(H65)="-",1,0)+IF(LEFT(I65)="-",1,0)+IF(LEFT(J65)="-",1,0))</f>
        <v>0</v>
      </c>
      <c r="M65" s="80">
        <f t="shared" si="2"/>
        <v>1</v>
      </c>
      <c r="N65" s="81">
        <f t="shared" si="2"/>
      </c>
    </row>
    <row r="66" spans="1:14" ht="12.75">
      <c r="A66" s="41"/>
      <c r="B66" s="82" t="s">
        <v>243</v>
      </c>
      <c r="C66" s="69" t="str">
        <f>IF(C60&gt;"",C60&amp;" / "&amp;C61,"")</f>
        <v>Vahtola Otso / Myllymäki Benjamin</v>
      </c>
      <c r="D66" s="69" t="str">
        <f>IF(G60&gt;"",G60&amp;" / "&amp;G61,"")</f>
        <v>Lampinen Kaarlo / Niemelä Konsta</v>
      </c>
      <c r="E66" s="83"/>
      <c r="F66" s="71">
        <v>3</v>
      </c>
      <c r="G66" s="71">
        <v>6</v>
      </c>
      <c r="H66" s="71">
        <v>5</v>
      </c>
      <c r="I66" s="71"/>
      <c r="J66" s="77"/>
      <c r="K66" s="78">
        <f>IF(ISBLANK(F66),"",COUNTIF(F66:J66,"&gt;=0"))</f>
        <v>3</v>
      </c>
      <c r="L66" s="79">
        <f>IF(ISBLANK(F66),"",IF(LEFT(F66)="-",1,0)+IF(LEFT(G66)="-",1,0)+IF(LEFT(H66)="-",1,0)+IF(LEFT(I66)="-",1,0)+IF(LEFT(J66)="-",1,0))</f>
        <v>0</v>
      </c>
      <c r="M66" s="80">
        <f t="shared" si="2"/>
        <v>1</v>
      </c>
      <c r="N66" s="81">
        <f t="shared" si="2"/>
      </c>
    </row>
    <row r="67" spans="1:14" ht="15">
      <c r="A67" s="41"/>
      <c r="B67" s="68" t="s">
        <v>244</v>
      </c>
      <c r="C67" s="172" t="str">
        <f>IF(C57&gt;"",C57&amp;" - "&amp;G58,"")</f>
        <v>Vahtola Otso - Niemelä Konsta</v>
      </c>
      <c r="D67" s="172"/>
      <c r="E67" s="70"/>
      <c r="F67" s="71"/>
      <c r="G67" s="71"/>
      <c r="H67" s="71"/>
      <c r="I67" s="71"/>
      <c r="J67" s="77"/>
      <c r="K67" s="78">
        <f>IF(ISBLANK(F67),"",COUNTIF(F67:J67,"&gt;=0"))</f>
      </c>
      <c r="L67" s="79">
        <f>IF(ISBLANK(F67),"",IF(LEFT(F67)="-",1,0)+IF(LEFT(G67)="-",1,0)+IF(LEFT(H67)="-",1,0)+IF(LEFT(I67)="-",1,0)+IF(LEFT(J67)="-",1,0))</f>
      </c>
      <c r="M67" s="80">
        <f t="shared" si="2"/>
      </c>
      <c r="N67" s="81">
        <f t="shared" si="2"/>
      </c>
    </row>
    <row r="68" spans="1:14" ht="15">
      <c r="A68" s="41"/>
      <c r="B68" s="68" t="s">
        <v>245</v>
      </c>
      <c r="C68" s="172" t="str">
        <f>IF(C58&gt;"",C58&amp;" - "&amp;G57,"")</f>
        <v>Myllymäki Benjamin - Lampinen Kaarlo</v>
      </c>
      <c r="D68" s="172"/>
      <c r="E68" s="70"/>
      <c r="F68" s="71"/>
      <c r="G68" s="71"/>
      <c r="H68" s="71"/>
      <c r="I68" s="71"/>
      <c r="J68" s="77"/>
      <c r="K68" s="84">
        <f>IF(ISBLANK(F68),"",COUNTIF(F68:J68,"&gt;=0"))</f>
      </c>
      <c r="L68" s="85">
        <f>IF(ISBLANK(F68),"",IF(LEFT(F68)="-",1,0)+IF(LEFT(G68)="-",1,0)+IF(LEFT(H68)="-",1,0)+IF(LEFT(I68)="-",1,0)+IF(LEFT(J68)="-",1,0))</f>
      </c>
      <c r="M68" s="86">
        <f t="shared" si="2"/>
      </c>
      <c r="N68" s="87">
        <f t="shared" si="2"/>
      </c>
    </row>
    <row r="69" spans="1:14" ht="18.75">
      <c r="A69" s="41"/>
      <c r="B69" s="88"/>
      <c r="C69" s="89"/>
      <c r="D69" s="89"/>
      <c r="E69" s="89"/>
      <c r="F69" s="90"/>
      <c r="G69" s="90"/>
      <c r="H69" s="91"/>
      <c r="I69" s="173" t="s">
        <v>246</v>
      </c>
      <c r="J69" s="173"/>
      <c r="K69" s="92">
        <f>COUNTIF(K64:K68,"=3")</f>
        <v>3</v>
      </c>
      <c r="L69" s="93">
        <f>COUNTIF(L64:L68,"=3")</f>
        <v>0</v>
      </c>
      <c r="M69" s="94">
        <f>SUM(M64:M68)</f>
        <v>3</v>
      </c>
      <c r="N69" s="95">
        <f>SUM(N64:N68)</f>
        <v>0</v>
      </c>
    </row>
    <row r="70" spans="1:14" ht="15">
      <c r="A70" s="41"/>
      <c r="B70" s="96" t="s">
        <v>247</v>
      </c>
      <c r="C70" s="89"/>
      <c r="D70" s="89"/>
      <c r="E70" s="89"/>
      <c r="F70" s="89"/>
      <c r="G70" s="89"/>
      <c r="H70" s="89"/>
      <c r="I70" s="89"/>
      <c r="J70" s="89"/>
      <c r="K70" s="41"/>
      <c r="L70" s="41"/>
      <c r="M70" s="41"/>
      <c r="N70" s="53"/>
    </row>
    <row r="71" spans="1:14" ht="15">
      <c r="A71" s="41"/>
      <c r="B71" s="97" t="s">
        <v>248</v>
      </c>
      <c r="C71" s="98"/>
      <c r="D71" s="99" t="s">
        <v>249</v>
      </c>
      <c r="E71" s="98"/>
      <c r="F71" s="99" t="s">
        <v>36</v>
      </c>
      <c r="G71" s="99"/>
      <c r="H71" s="100"/>
      <c r="I71" s="41"/>
      <c r="J71" s="174" t="s">
        <v>250</v>
      </c>
      <c r="K71" s="174"/>
      <c r="L71" s="174"/>
      <c r="M71" s="174"/>
      <c r="N71" s="174"/>
    </row>
    <row r="72" spans="1:14" ht="21">
      <c r="A72" s="41"/>
      <c r="B72" s="175"/>
      <c r="C72" s="175"/>
      <c r="D72" s="175"/>
      <c r="E72" s="101"/>
      <c r="F72" s="176"/>
      <c r="G72" s="176"/>
      <c r="H72" s="176"/>
      <c r="I72" s="176"/>
      <c r="J72" s="177" t="str">
        <f>IF(M69=3,C56,IF(N69=3,G56,""))</f>
        <v>Heitto</v>
      </c>
      <c r="K72" s="177"/>
      <c r="L72" s="177"/>
      <c r="M72" s="177"/>
      <c r="N72" s="177"/>
    </row>
    <row r="75" spans="1:14" ht="12.75">
      <c r="A75" s="41"/>
      <c r="B75" s="42"/>
      <c r="C75" s="43"/>
      <c r="D75" s="43"/>
      <c r="E75" s="43"/>
      <c r="F75" s="44"/>
      <c r="G75" s="45" t="s">
        <v>220</v>
      </c>
      <c r="H75" s="46"/>
      <c r="I75" s="162" t="s">
        <v>221</v>
      </c>
      <c r="J75" s="162"/>
      <c r="K75" s="162"/>
      <c r="L75" s="162"/>
      <c r="M75" s="162"/>
      <c r="N75" s="162"/>
    </row>
    <row r="76" spans="1:14" ht="12.75">
      <c r="A76" s="41"/>
      <c r="B76" s="47"/>
      <c r="C76" s="48" t="s">
        <v>222</v>
      </c>
      <c r="D76" s="48"/>
      <c r="E76" s="41"/>
      <c r="F76" s="49"/>
      <c r="G76" s="45" t="s">
        <v>223</v>
      </c>
      <c r="H76" s="50"/>
      <c r="I76" s="162" t="s">
        <v>13</v>
      </c>
      <c r="J76" s="162"/>
      <c r="K76" s="162"/>
      <c r="L76" s="162"/>
      <c r="M76" s="162"/>
      <c r="N76" s="162"/>
    </row>
    <row r="77" spans="1:14" ht="15.75">
      <c r="A77" s="41"/>
      <c r="B77" s="47"/>
      <c r="C77" s="51" t="s">
        <v>224</v>
      </c>
      <c r="D77" s="51"/>
      <c r="E77" s="41"/>
      <c r="F77" s="49"/>
      <c r="G77" s="45" t="s">
        <v>225</v>
      </c>
      <c r="H77" s="50"/>
      <c r="I77" s="162" t="s">
        <v>201</v>
      </c>
      <c r="J77" s="162"/>
      <c r="K77" s="162"/>
      <c r="L77" s="162"/>
      <c r="M77" s="162"/>
      <c r="N77" s="162"/>
    </row>
    <row r="78" spans="1:14" ht="15.75">
      <c r="A78" s="41"/>
      <c r="B78" s="47"/>
      <c r="C78" s="41" t="s">
        <v>226</v>
      </c>
      <c r="D78" s="51"/>
      <c r="E78" s="41"/>
      <c r="F78" s="49"/>
      <c r="G78" s="45" t="s">
        <v>227</v>
      </c>
      <c r="H78" s="50"/>
      <c r="I78" s="162">
        <v>44443</v>
      </c>
      <c r="J78" s="162"/>
      <c r="K78" s="162"/>
      <c r="L78" s="162"/>
      <c r="M78" s="162"/>
      <c r="N78" s="162"/>
    </row>
    <row r="79" spans="1:14" ht="12.75">
      <c r="A79" s="41"/>
      <c r="B79" s="47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53"/>
    </row>
    <row r="80" spans="1:14" ht="12.75">
      <c r="A80" s="41"/>
      <c r="B80" s="54" t="s">
        <v>228</v>
      </c>
      <c r="C80" s="163" t="s">
        <v>218</v>
      </c>
      <c r="D80" s="163"/>
      <c r="E80" s="55"/>
      <c r="F80" s="56" t="s">
        <v>229</v>
      </c>
      <c r="G80" s="164" t="s">
        <v>25</v>
      </c>
      <c r="H80" s="164"/>
      <c r="I80" s="164"/>
      <c r="J80" s="164"/>
      <c r="K80" s="164"/>
      <c r="L80" s="164"/>
      <c r="M80" s="164"/>
      <c r="N80" s="164"/>
    </row>
    <row r="81" spans="1:14" ht="15">
      <c r="A81" s="41"/>
      <c r="B81" s="57" t="s">
        <v>231</v>
      </c>
      <c r="C81" s="165" t="s">
        <v>177</v>
      </c>
      <c r="D81" s="165"/>
      <c r="E81" s="58"/>
      <c r="F81" s="59" t="s">
        <v>233</v>
      </c>
      <c r="G81" s="166" t="s">
        <v>24</v>
      </c>
      <c r="H81" s="166"/>
      <c r="I81" s="166"/>
      <c r="J81" s="166"/>
      <c r="K81" s="166"/>
      <c r="L81" s="166"/>
      <c r="M81" s="166"/>
      <c r="N81" s="166"/>
    </row>
    <row r="82" spans="1:14" ht="15">
      <c r="A82" s="41"/>
      <c r="B82" s="57" t="s">
        <v>234</v>
      </c>
      <c r="C82" s="165" t="s">
        <v>80</v>
      </c>
      <c r="D82" s="165"/>
      <c r="E82" s="58"/>
      <c r="F82" s="59" t="s">
        <v>235</v>
      </c>
      <c r="G82" s="166" t="s">
        <v>76</v>
      </c>
      <c r="H82" s="166"/>
      <c r="I82" s="166"/>
      <c r="J82" s="166"/>
      <c r="K82" s="166"/>
      <c r="L82" s="166"/>
      <c r="M82" s="166"/>
      <c r="N82" s="166"/>
    </row>
    <row r="83" spans="1:14" ht="12.75">
      <c r="A83" s="41"/>
      <c r="B83" s="167" t="s">
        <v>236</v>
      </c>
      <c r="C83" s="167"/>
      <c r="D83" s="167"/>
      <c r="E83" s="60"/>
      <c r="F83" s="168" t="s">
        <v>236</v>
      </c>
      <c r="G83" s="168"/>
      <c r="H83" s="168"/>
      <c r="I83" s="168"/>
      <c r="J83" s="168"/>
      <c r="K83" s="168"/>
      <c r="L83" s="168"/>
      <c r="M83" s="168"/>
      <c r="N83" s="168"/>
    </row>
    <row r="84" spans="1:14" ht="12.75">
      <c r="A84" s="41"/>
      <c r="B84" s="61" t="s">
        <v>237</v>
      </c>
      <c r="C84" s="165" t="s">
        <v>177</v>
      </c>
      <c r="D84" s="165"/>
      <c r="E84" s="58"/>
      <c r="F84" s="62" t="s">
        <v>237</v>
      </c>
      <c r="G84" s="166" t="s">
        <v>24</v>
      </c>
      <c r="H84" s="166"/>
      <c r="I84" s="166"/>
      <c r="J84" s="166"/>
      <c r="K84" s="166"/>
      <c r="L84" s="166"/>
      <c r="M84" s="166"/>
      <c r="N84" s="166"/>
    </row>
    <row r="85" spans="1:14" ht="12.75">
      <c r="A85" s="41"/>
      <c r="B85" s="63" t="s">
        <v>237</v>
      </c>
      <c r="C85" s="169" t="s">
        <v>80</v>
      </c>
      <c r="D85" s="169"/>
      <c r="E85" s="64"/>
      <c r="F85" s="65" t="s">
        <v>237</v>
      </c>
      <c r="G85" s="170" t="s">
        <v>76</v>
      </c>
      <c r="H85" s="170"/>
      <c r="I85" s="170"/>
      <c r="J85" s="170"/>
      <c r="K85" s="170"/>
      <c r="L85" s="170"/>
      <c r="M85" s="170"/>
      <c r="N85" s="170"/>
    </row>
    <row r="86" spans="1:14" ht="12.75">
      <c r="A86" s="41"/>
      <c r="B86" s="47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3"/>
    </row>
    <row r="87" spans="1:14" ht="12.75">
      <c r="A87" s="41"/>
      <c r="B87" s="66" t="s">
        <v>238</v>
      </c>
      <c r="C87" s="41"/>
      <c r="D87" s="41"/>
      <c r="E87" s="41"/>
      <c r="F87" s="67">
        <v>1</v>
      </c>
      <c r="G87" s="67">
        <v>2</v>
      </c>
      <c r="H87" s="67">
        <v>3</v>
      </c>
      <c r="I87" s="67">
        <v>4</v>
      </c>
      <c r="J87" s="67">
        <v>5</v>
      </c>
      <c r="K87" s="171" t="s">
        <v>7</v>
      </c>
      <c r="L87" s="171"/>
      <c r="M87" s="67" t="s">
        <v>239</v>
      </c>
      <c r="N87" s="67" t="s">
        <v>240</v>
      </c>
    </row>
    <row r="88" spans="1:14" ht="15">
      <c r="A88" s="41"/>
      <c r="B88" s="68" t="s">
        <v>241</v>
      </c>
      <c r="C88" s="172" t="str">
        <f>IF(C81&gt;"",C81&amp;" - "&amp;G81,"")</f>
        <v>Sammalkorpi Sisu - Jokitalo Roni</v>
      </c>
      <c r="D88" s="172"/>
      <c r="E88" s="70"/>
      <c r="F88" s="71">
        <v>0</v>
      </c>
      <c r="G88" s="71">
        <v>2</v>
      </c>
      <c r="H88" s="71">
        <v>4</v>
      </c>
      <c r="I88" s="71"/>
      <c r="J88" s="72"/>
      <c r="K88" s="73">
        <f>IF(ISBLANK(F88),"",COUNTIF(F88:J88,"&gt;=0"))</f>
        <v>3</v>
      </c>
      <c r="L88" s="74">
        <f>IF(ISBLANK(F88),"",IF(LEFT(F88)="-",1,0)+IF(LEFT(G88)="-",1,0)+IF(LEFT(H88)="-",1,0)+IF(LEFT(I88)="-",1,0)+IF(LEFT(J88)="-",1,0))</f>
        <v>0</v>
      </c>
      <c r="M88" s="75">
        <f aca="true" t="shared" si="3" ref="M88:N92">IF(K88=3,1,"")</f>
        <v>1</v>
      </c>
      <c r="N88" s="76">
        <f t="shared" si="3"/>
      </c>
    </row>
    <row r="89" spans="1:14" ht="15">
      <c r="A89" s="41"/>
      <c r="B89" s="68" t="s">
        <v>242</v>
      </c>
      <c r="C89" s="172" t="str">
        <f>IF(C82&gt;"",C82&amp;" - "&amp;G82,"")</f>
        <v>Meretniemi Toivo - Siven Pyry</v>
      </c>
      <c r="D89" s="172"/>
      <c r="E89" s="70"/>
      <c r="F89" s="71">
        <v>9</v>
      </c>
      <c r="G89" s="71">
        <v>12</v>
      </c>
      <c r="H89" s="71">
        <v>-8</v>
      </c>
      <c r="I89" s="71">
        <v>-9</v>
      </c>
      <c r="J89" s="77">
        <v>-2</v>
      </c>
      <c r="K89" s="78">
        <f>IF(ISBLANK(F89),"",COUNTIF(F89:J89,"&gt;=0"))</f>
        <v>2</v>
      </c>
      <c r="L89" s="79">
        <f>IF(ISBLANK(F89),"",IF(LEFT(F89)="-",1,0)+IF(LEFT(G89)="-",1,0)+IF(LEFT(H89)="-",1,0)+IF(LEFT(I89)="-",1,0)+IF(LEFT(J89)="-",1,0))</f>
        <v>3</v>
      </c>
      <c r="M89" s="80">
        <f t="shared" si="3"/>
      </c>
      <c r="N89" s="81">
        <f t="shared" si="3"/>
        <v>1</v>
      </c>
    </row>
    <row r="90" spans="1:14" ht="12.75">
      <c r="A90" s="41"/>
      <c r="B90" s="82" t="s">
        <v>243</v>
      </c>
      <c r="C90" s="69" t="str">
        <f>IF(C84&gt;"",C84&amp;" / "&amp;C85,"")</f>
        <v>Sammalkorpi Sisu / Meretniemi Toivo</v>
      </c>
      <c r="D90" s="69" t="str">
        <f>IF(G84&gt;"",G84&amp;" / "&amp;G85,"")</f>
        <v>Jokitalo Roni / Siven Pyry</v>
      </c>
      <c r="E90" s="83"/>
      <c r="F90" s="71">
        <v>4</v>
      </c>
      <c r="G90" s="71">
        <v>12</v>
      </c>
      <c r="H90" s="71">
        <v>10</v>
      </c>
      <c r="I90" s="71"/>
      <c r="J90" s="77"/>
      <c r="K90" s="78">
        <f>IF(ISBLANK(F90),"",COUNTIF(F90:J90,"&gt;=0"))</f>
        <v>3</v>
      </c>
      <c r="L90" s="79">
        <f>IF(ISBLANK(F90),"",IF(LEFT(F90)="-",1,0)+IF(LEFT(G90)="-",1,0)+IF(LEFT(H90)="-",1,0)+IF(LEFT(I90)="-",1,0)+IF(LEFT(J90)="-",1,0))</f>
        <v>0</v>
      </c>
      <c r="M90" s="80">
        <f t="shared" si="3"/>
        <v>1</v>
      </c>
      <c r="N90" s="81">
        <f t="shared" si="3"/>
      </c>
    </row>
    <row r="91" spans="1:14" ht="15">
      <c r="A91" s="41"/>
      <c r="B91" s="68" t="s">
        <v>244</v>
      </c>
      <c r="C91" s="172" t="str">
        <f>IF(C81&gt;"",C81&amp;" - "&amp;G82,"")</f>
        <v>Sammalkorpi Sisu - Siven Pyry</v>
      </c>
      <c r="D91" s="172"/>
      <c r="E91" s="70"/>
      <c r="F91" s="71">
        <v>3</v>
      </c>
      <c r="G91" s="71">
        <v>5</v>
      </c>
      <c r="H91" s="71">
        <v>-6</v>
      </c>
      <c r="I91" s="71">
        <v>-3</v>
      </c>
      <c r="J91" s="77">
        <v>8</v>
      </c>
      <c r="K91" s="78">
        <f>IF(ISBLANK(F91),"",COUNTIF(F91:J91,"&gt;=0"))</f>
        <v>3</v>
      </c>
      <c r="L91" s="79">
        <f>IF(ISBLANK(F91),"",IF(LEFT(F91)="-",1,0)+IF(LEFT(G91)="-",1,0)+IF(LEFT(H91)="-",1,0)+IF(LEFT(I91)="-",1,0)+IF(LEFT(J91)="-",1,0))</f>
        <v>2</v>
      </c>
      <c r="M91" s="80">
        <f t="shared" si="3"/>
        <v>1</v>
      </c>
      <c r="N91" s="81">
        <f t="shared" si="3"/>
      </c>
    </row>
    <row r="92" spans="1:14" ht="15">
      <c r="A92" s="41"/>
      <c r="B92" s="68" t="s">
        <v>245</v>
      </c>
      <c r="C92" s="172" t="str">
        <f>IF(C82&gt;"",C82&amp;" - "&amp;G81,"")</f>
        <v>Meretniemi Toivo - Jokitalo Roni</v>
      </c>
      <c r="D92" s="172"/>
      <c r="E92" s="70"/>
      <c r="F92" s="71"/>
      <c r="G92" s="71"/>
      <c r="H92" s="71"/>
      <c r="I92" s="71"/>
      <c r="J92" s="77"/>
      <c r="K92" s="84">
        <f>IF(ISBLANK(F92),"",COUNTIF(F92:J92,"&gt;=0"))</f>
      </c>
      <c r="L92" s="85">
        <f>IF(ISBLANK(F92),"",IF(LEFT(F92)="-",1,0)+IF(LEFT(G92)="-",1,0)+IF(LEFT(H92)="-",1,0)+IF(LEFT(I92)="-",1,0)+IF(LEFT(J92)="-",1,0))</f>
      </c>
      <c r="M92" s="86">
        <f t="shared" si="3"/>
      </c>
      <c r="N92" s="87">
        <f t="shared" si="3"/>
      </c>
    </row>
    <row r="93" spans="1:14" ht="18.75">
      <c r="A93" s="41"/>
      <c r="B93" s="88"/>
      <c r="C93" s="89"/>
      <c r="D93" s="89"/>
      <c r="E93" s="89"/>
      <c r="F93" s="90"/>
      <c r="G93" s="90"/>
      <c r="H93" s="91"/>
      <c r="I93" s="173" t="s">
        <v>246</v>
      </c>
      <c r="J93" s="173"/>
      <c r="K93" s="92">
        <f>COUNTIF(K88:K92,"=3")</f>
        <v>3</v>
      </c>
      <c r="L93" s="93">
        <f>COUNTIF(L88:L92,"=3")</f>
        <v>1</v>
      </c>
      <c r="M93" s="94">
        <f>SUM(M88:M92)</f>
        <v>3</v>
      </c>
      <c r="N93" s="95">
        <f>SUM(N88:N92)</f>
        <v>1</v>
      </c>
    </row>
    <row r="94" spans="1:14" ht="15">
      <c r="A94" s="41"/>
      <c r="B94" s="96" t="s">
        <v>247</v>
      </c>
      <c r="C94" s="89"/>
      <c r="D94" s="89"/>
      <c r="E94" s="89"/>
      <c r="F94" s="89"/>
      <c r="G94" s="89"/>
      <c r="H94" s="89"/>
      <c r="I94" s="89"/>
      <c r="J94" s="89"/>
      <c r="K94" s="41"/>
      <c r="L94" s="41"/>
      <c r="M94" s="41"/>
      <c r="N94" s="53"/>
    </row>
    <row r="95" spans="1:14" ht="15">
      <c r="A95" s="41"/>
      <c r="B95" s="97" t="s">
        <v>248</v>
      </c>
      <c r="C95" s="98"/>
      <c r="D95" s="99" t="s">
        <v>249</v>
      </c>
      <c r="E95" s="98"/>
      <c r="F95" s="99" t="s">
        <v>36</v>
      </c>
      <c r="G95" s="99"/>
      <c r="H95" s="100"/>
      <c r="I95" s="41"/>
      <c r="J95" s="174" t="s">
        <v>250</v>
      </c>
      <c r="K95" s="174"/>
      <c r="L95" s="174"/>
      <c r="M95" s="174"/>
      <c r="N95" s="174"/>
    </row>
    <row r="96" spans="1:14" ht="21">
      <c r="A96" s="41"/>
      <c r="B96" s="175"/>
      <c r="C96" s="175"/>
      <c r="D96" s="175"/>
      <c r="E96" s="101"/>
      <c r="F96" s="176"/>
      <c r="G96" s="176"/>
      <c r="H96" s="176"/>
      <c r="I96" s="176"/>
      <c r="J96" s="177" t="str">
        <f>IF(M93=3,C80,IF(N93=3,G80,""))</f>
        <v>MBF 2</v>
      </c>
      <c r="K96" s="177"/>
      <c r="L96" s="177"/>
      <c r="M96" s="177"/>
      <c r="N96" s="177"/>
    </row>
    <row r="98" spans="1:14" ht="12.75">
      <c r="A98" s="41"/>
      <c r="B98" s="42"/>
      <c r="C98" s="43"/>
      <c r="D98" s="43"/>
      <c r="E98" s="43"/>
      <c r="F98" s="44"/>
      <c r="G98" s="45" t="s">
        <v>220</v>
      </c>
      <c r="H98" s="46"/>
      <c r="I98" s="162" t="s">
        <v>221</v>
      </c>
      <c r="J98" s="162"/>
      <c r="K98" s="162"/>
      <c r="L98" s="162"/>
      <c r="M98" s="162"/>
      <c r="N98" s="162"/>
    </row>
    <row r="99" spans="1:14" ht="12.75">
      <c r="A99" s="41"/>
      <c r="B99" s="47"/>
      <c r="C99" s="48" t="s">
        <v>222</v>
      </c>
      <c r="D99" s="48"/>
      <c r="E99" s="41"/>
      <c r="F99" s="49"/>
      <c r="G99" s="45" t="s">
        <v>223</v>
      </c>
      <c r="H99" s="50"/>
      <c r="I99" s="162" t="s">
        <v>13</v>
      </c>
      <c r="J99" s="162"/>
      <c r="K99" s="162"/>
      <c r="L99" s="162"/>
      <c r="M99" s="162"/>
      <c r="N99" s="162"/>
    </row>
    <row r="100" spans="1:14" ht="15.75">
      <c r="A100" s="41"/>
      <c r="B100" s="47"/>
      <c r="C100" s="51" t="s">
        <v>224</v>
      </c>
      <c r="D100" s="51"/>
      <c r="E100" s="41"/>
      <c r="F100" s="49"/>
      <c r="G100" s="45" t="s">
        <v>225</v>
      </c>
      <c r="H100" s="50"/>
      <c r="I100" s="162" t="s">
        <v>201</v>
      </c>
      <c r="J100" s="162"/>
      <c r="K100" s="162"/>
      <c r="L100" s="162"/>
      <c r="M100" s="162"/>
      <c r="N100" s="162"/>
    </row>
    <row r="101" spans="1:14" ht="15.75">
      <c r="A101" s="41"/>
      <c r="B101" s="47"/>
      <c r="C101" s="41" t="s">
        <v>226</v>
      </c>
      <c r="D101" s="51"/>
      <c r="E101" s="41"/>
      <c r="F101" s="49"/>
      <c r="G101" s="45" t="s">
        <v>227</v>
      </c>
      <c r="H101" s="50"/>
      <c r="I101" s="162">
        <v>44443</v>
      </c>
      <c r="J101" s="162"/>
      <c r="K101" s="162"/>
      <c r="L101" s="162"/>
      <c r="M101" s="162"/>
      <c r="N101" s="162"/>
    </row>
    <row r="102" spans="1:14" ht="12.75">
      <c r="A102" s="41"/>
      <c r="B102" s="47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53"/>
    </row>
    <row r="103" spans="1:14" ht="12.75">
      <c r="A103" s="41"/>
      <c r="B103" s="54" t="s">
        <v>228</v>
      </c>
      <c r="C103" s="163" t="s">
        <v>218</v>
      </c>
      <c r="D103" s="163"/>
      <c r="E103" s="55"/>
      <c r="F103" s="56" t="s">
        <v>229</v>
      </c>
      <c r="G103" s="164" t="s">
        <v>251</v>
      </c>
      <c r="H103" s="164"/>
      <c r="I103" s="164"/>
      <c r="J103" s="164"/>
      <c r="K103" s="164"/>
      <c r="L103" s="164"/>
      <c r="M103" s="164"/>
      <c r="N103" s="164"/>
    </row>
    <row r="104" spans="1:14" ht="15">
      <c r="A104" s="41"/>
      <c r="B104" s="57" t="s">
        <v>231</v>
      </c>
      <c r="C104" s="165" t="s">
        <v>177</v>
      </c>
      <c r="D104" s="165"/>
      <c r="E104" s="58"/>
      <c r="F104" s="59" t="s">
        <v>233</v>
      </c>
      <c r="G104" s="166" t="s">
        <v>119</v>
      </c>
      <c r="H104" s="166"/>
      <c r="I104" s="166"/>
      <c r="J104" s="166"/>
      <c r="K104" s="166"/>
      <c r="L104" s="166"/>
      <c r="M104" s="166"/>
      <c r="N104" s="166"/>
    </row>
    <row r="105" spans="1:14" ht="15">
      <c r="A105" s="41"/>
      <c r="B105" s="57" t="s">
        <v>234</v>
      </c>
      <c r="C105" s="165" t="s">
        <v>80</v>
      </c>
      <c r="D105" s="165"/>
      <c r="E105" s="58"/>
      <c r="F105" s="59" t="s">
        <v>235</v>
      </c>
      <c r="G105" s="166" t="s">
        <v>107</v>
      </c>
      <c r="H105" s="166"/>
      <c r="I105" s="166"/>
      <c r="J105" s="166"/>
      <c r="K105" s="166"/>
      <c r="L105" s="166"/>
      <c r="M105" s="166"/>
      <c r="N105" s="166"/>
    </row>
    <row r="106" spans="1:14" ht="12.75">
      <c r="A106" s="41"/>
      <c r="B106" s="167" t="s">
        <v>236</v>
      </c>
      <c r="C106" s="167"/>
      <c r="D106" s="167"/>
      <c r="E106" s="60"/>
      <c r="F106" s="168" t="s">
        <v>236</v>
      </c>
      <c r="G106" s="168"/>
      <c r="H106" s="168"/>
      <c r="I106" s="168"/>
      <c r="J106" s="168"/>
      <c r="K106" s="168"/>
      <c r="L106" s="168"/>
      <c r="M106" s="168"/>
      <c r="N106" s="168"/>
    </row>
    <row r="107" spans="1:14" ht="12.75">
      <c r="A107" s="41"/>
      <c r="B107" s="61" t="s">
        <v>237</v>
      </c>
      <c r="C107" s="165" t="s">
        <v>177</v>
      </c>
      <c r="D107" s="165"/>
      <c r="E107" s="58"/>
      <c r="F107" s="62" t="s">
        <v>237</v>
      </c>
      <c r="G107" s="166" t="s">
        <v>119</v>
      </c>
      <c r="H107" s="166"/>
      <c r="I107" s="166"/>
      <c r="J107" s="166"/>
      <c r="K107" s="166"/>
      <c r="L107" s="166"/>
      <c r="M107" s="166"/>
      <c r="N107" s="166"/>
    </row>
    <row r="108" spans="1:14" ht="12.75">
      <c r="A108" s="41"/>
      <c r="B108" s="63" t="s">
        <v>237</v>
      </c>
      <c r="C108" s="169" t="s">
        <v>80</v>
      </c>
      <c r="D108" s="169"/>
      <c r="E108" s="64"/>
      <c r="F108" s="65" t="s">
        <v>237</v>
      </c>
      <c r="G108" s="170" t="s">
        <v>107</v>
      </c>
      <c r="H108" s="170"/>
      <c r="I108" s="170"/>
      <c r="J108" s="170"/>
      <c r="K108" s="170"/>
      <c r="L108" s="170"/>
      <c r="M108" s="170"/>
      <c r="N108" s="170"/>
    </row>
    <row r="109" spans="1:14" ht="12.75">
      <c r="A109" s="41"/>
      <c r="B109" s="47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53"/>
    </row>
    <row r="110" spans="1:14" ht="12.75">
      <c r="A110" s="41"/>
      <c r="B110" s="66" t="s">
        <v>238</v>
      </c>
      <c r="C110" s="41"/>
      <c r="D110" s="41"/>
      <c r="E110" s="41"/>
      <c r="F110" s="67">
        <v>1</v>
      </c>
      <c r="G110" s="67">
        <v>2</v>
      </c>
      <c r="H110" s="67">
        <v>3</v>
      </c>
      <c r="I110" s="67">
        <v>4</v>
      </c>
      <c r="J110" s="67">
        <v>5</v>
      </c>
      <c r="K110" s="171" t="s">
        <v>7</v>
      </c>
      <c r="L110" s="171"/>
      <c r="M110" s="67" t="s">
        <v>239</v>
      </c>
      <c r="N110" s="67" t="s">
        <v>240</v>
      </c>
    </row>
    <row r="111" spans="1:14" ht="15">
      <c r="A111" s="41"/>
      <c r="B111" s="68" t="s">
        <v>241</v>
      </c>
      <c r="C111" s="172" t="str">
        <f>IF(C104&gt;"",C104&amp;" - "&amp;G104,"")</f>
        <v>Sammalkorpi Sisu - Zhu Xiwen</v>
      </c>
      <c r="D111" s="172"/>
      <c r="E111" s="70"/>
      <c r="F111" s="71">
        <v>7</v>
      </c>
      <c r="G111" s="71">
        <v>3</v>
      </c>
      <c r="H111" s="71">
        <v>5</v>
      </c>
      <c r="I111" s="71"/>
      <c r="J111" s="72"/>
      <c r="K111" s="73">
        <f>IF(ISBLANK(F111),"",COUNTIF(F111:J111,"&gt;=0"))</f>
        <v>3</v>
      </c>
      <c r="L111" s="74">
        <f>IF(ISBLANK(F111),"",IF(LEFT(F111)="-",1,0)+IF(LEFT(G111)="-",1,0)+IF(LEFT(H111)="-",1,0)+IF(LEFT(I111)="-",1,0)+IF(LEFT(J111)="-",1,0))</f>
        <v>0</v>
      </c>
      <c r="M111" s="75">
        <f aca="true" t="shared" si="4" ref="M111:N115">IF(K111=3,1,"")</f>
        <v>1</v>
      </c>
      <c r="N111" s="76">
        <f t="shared" si="4"/>
      </c>
    </row>
    <row r="112" spans="1:14" ht="15">
      <c r="A112" s="41"/>
      <c r="B112" s="68" t="s">
        <v>242</v>
      </c>
      <c r="C112" s="172" t="str">
        <f>IF(C105&gt;"",C105&amp;" - "&amp;G105,"")</f>
        <v>Meretniemi Toivo - Perkkiö Niilo</v>
      </c>
      <c r="D112" s="172"/>
      <c r="E112" s="70"/>
      <c r="F112" s="71">
        <v>7</v>
      </c>
      <c r="G112" s="71">
        <v>4</v>
      </c>
      <c r="H112" s="71">
        <v>6</v>
      </c>
      <c r="I112" s="71"/>
      <c r="J112" s="77"/>
      <c r="K112" s="78">
        <f>IF(ISBLANK(F112),"",COUNTIF(F112:J112,"&gt;=0"))</f>
        <v>3</v>
      </c>
      <c r="L112" s="79">
        <f>IF(ISBLANK(F112),"",IF(LEFT(F112)="-",1,0)+IF(LEFT(G112)="-",1,0)+IF(LEFT(H112)="-",1,0)+IF(LEFT(I112)="-",1,0)+IF(LEFT(J112)="-",1,0))</f>
        <v>0</v>
      </c>
      <c r="M112" s="80">
        <f t="shared" si="4"/>
        <v>1</v>
      </c>
      <c r="N112" s="81">
        <f t="shared" si="4"/>
      </c>
    </row>
    <row r="113" spans="1:14" ht="12.75">
      <c r="A113" s="41"/>
      <c r="B113" s="82" t="s">
        <v>243</v>
      </c>
      <c r="C113" s="69" t="str">
        <f>IF(C107&gt;"",C107&amp;" / "&amp;C108,"")</f>
        <v>Sammalkorpi Sisu / Meretniemi Toivo</v>
      </c>
      <c r="D113" s="69" t="str">
        <f>IF(G107&gt;"",G107&amp;" / "&amp;G108,"")</f>
        <v>Zhu Xiwen / Perkkiö Niilo</v>
      </c>
      <c r="E113" s="83"/>
      <c r="F113" s="71">
        <v>2</v>
      </c>
      <c r="G113" s="71">
        <v>6</v>
      </c>
      <c r="H113" s="71">
        <v>7</v>
      </c>
      <c r="I113" s="71"/>
      <c r="J113" s="77"/>
      <c r="K113" s="78">
        <f>IF(ISBLANK(F113),"",COUNTIF(F113:J113,"&gt;=0"))</f>
        <v>3</v>
      </c>
      <c r="L113" s="79">
        <f>IF(ISBLANK(F113),"",IF(LEFT(F113)="-",1,0)+IF(LEFT(G113)="-",1,0)+IF(LEFT(H113)="-",1,0)+IF(LEFT(I113)="-",1,0)+IF(LEFT(J113)="-",1,0))</f>
        <v>0</v>
      </c>
      <c r="M113" s="80">
        <f t="shared" si="4"/>
        <v>1</v>
      </c>
      <c r="N113" s="81">
        <f t="shared" si="4"/>
      </c>
    </row>
    <row r="114" spans="1:14" ht="15">
      <c r="A114" s="41"/>
      <c r="B114" s="68" t="s">
        <v>244</v>
      </c>
      <c r="C114" s="172" t="str">
        <f>IF(C104&gt;"",C104&amp;" - "&amp;G105,"")</f>
        <v>Sammalkorpi Sisu - Perkkiö Niilo</v>
      </c>
      <c r="D114" s="172"/>
      <c r="E114" s="70"/>
      <c r="F114" s="71"/>
      <c r="G114" s="71"/>
      <c r="H114" s="71"/>
      <c r="I114" s="71"/>
      <c r="J114" s="77"/>
      <c r="K114" s="78">
        <f>IF(ISBLANK(F114),"",COUNTIF(F114:J114,"&gt;=0"))</f>
      </c>
      <c r="L114" s="79">
        <f>IF(ISBLANK(F114),"",IF(LEFT(F114)="-",1,0)+IF(LEFT(G114)="-",1,0)+IF(LEFT(H114)="-",1,0)+IF(LEFT(I114)="-",1,0)+IF(LEFT(J114)="-",1,0))</f>
      </c>
      <c r="M114" s="80">
        <f t="shared" si="4"/>
      </c>
      <c r="N114" s="81">
        <f t="shared" si="4"/>
      </c>
    </row>
    <row r="115" spans="1:14" ht="15">
      <c r="A115" s="41"/>
      <c r="B115" s="68" t="s">
        <v>245</v>
      </c>
      <c r="C115" s="172" t="str">
        <f>IF(C105&gt;"",C105&amp;" - "&amp;G104,"")</f>
        <v>Meretniemi Toivo - Zhu Xiwen</v>
      </c>
      <c r="D115" s="172"/>
      <c r="E115" s="70"/>
      <c r="F115" s="71"/>
      <c r="G115" s="71"/>
      <c r="H115" s="71"/>
      <c r="I115" s="71"/>
      <c r="J115" s="77"/>
      <c r="K115" s="84">
        <f>IF(ISBLANK(F115),"",COUNTIF(F115:J115,"&gt;=0"))</f>
      </c>
      <c r="L115" s="85">
        <f>IF(ISBLANK(F115),"",IF(LEFT(F115)="-",1,0)+IF(LEFT(G115)="-",1,0)+IF(LEFT(H115)="-",1,0)+IF(LEFT(I115)="-",1,0)+IF(LEFT(J115)="-",1,0))</f>
      </c>
      <c r="M115" s="86">
        <f t="shared" si="4"/>
      </c>
      <c r="N115" s="87">
        <f t="shared" si="4"/>
      </c>
    </row>
    <row r="116" spans="1:14" ht="18.75">
      <c r="A116" s="41"/>
      <c r="B116" s="88"/>
      <c r="C116" s="89"/>
      <c r="D116" s="89"/>
      <c r="E116" s="89"/>
      <c r="F116" s="90"/>
      <c r="G116" s="90"/>
      <c r="H116" s="91"/>
      <c r="I116" s="173" t="s">
        <v>246</v>
      </c>
      <c r="J116" s="173"/>
      <c r="K116" s="92">
        <f>COUNTIF(K111:K115,"=3")</f>
        <v>3</v>
      </c>
      <c r="L116" s="93">
        <f>COUNTIF(L111:L115,"=3")</f>
        <v>0</v>
      </c>
      <c r="M116" s="94">
        <f>SUM(M111:M115)</f>
        <v>3</v>
      </c>
      <c r="N116" s="95">
        <f>SUM(N111:N115)</f>
        <v>0</v>
      </c>
    </row>
    <row r="117" spans="1:14" ht="15">
      <c r="A117" s="41"/>
      <c r="B117" s="96" t="s">
        <v>247</v>
      </c>
      <c r="C117" s="89"/>
      <c r="D117" s="89"/>
      <c r="E117" s="89"/>
      <c r="F117" s="89"/>
      <c r="G117" s="89"/>
      <c r="H117" s="89"/>
      <c r="I117" s="89"/>
      <c r="J117" s="89"/>
      <c r="K117" s="41"/>
      <c r="L117" s="41"/>
      <c r="M117" s="41"/>
      <c r="N117" s="53"/>
    </row>
    <row r="118" spans="1:14" ht="15">
      <c r="A118" s="41"/>
      <c r="B118" s="97" t="s">
        <v>248</v>
      </c>
      <c r="C118" s="98"/>
      <c r="D118" s="99" t="s">
        <v>249</v>
      </c>
      <c r="E118" s="98"/>
      <c r="F118" s="99" t="s">
        <v>36</v>
      </c>
      <c r="G118" s="99"/>
      <c r="H118" s="100"/>
      <c r="I118" s="41"/>
      <c r="J118" s="174" t="s">
        <v>250</v>
      </c>
      <c r="K118" s="174"/>
      <c r="L118" s="174"/>
      <c r="M118" s="174"/>
      <c r="N118" s="174"/>
    </row>
    <row r="119" spans="1:14" ht="21">
      <c r="A119" s="41"/>
      <c r="B119" s="175"/>
      <c r="C119" s="175"/>
      <c r="D119" s="175"/>
      <c r="E119" s="101"/>
      <c r="F119" s="176"/>
      <c r="G119" s="176"/>
      <c r="H119" s="176"/>
      <c r="I119" s="176"/>
      <c r="J119" s="177" t="str">
        <f>IF(M116=3,C103,IF(N116=3,G103,""))</f>
        <v>MBF 2</v>
      </c>
      <c r="K119" s="177"/>
      <c r="L119" s="177"/>
      <c r="M119" s="177"/>
      <c r="N119" s="177"/>
    </row>
    <row r="122" spans="1:14" ht="12.75">
      <c r="A122" s="41"/>
      <c r="B122" s="42"/>
      <c r="C122" s="43"/>
      <c r="D122" s="43"/>
      <c r="E122" s="43"/>
      <c r="F122" s="44"/>
      <c r="G122" s="45" t="s">
        <v>220</v>
      </c>
      <c r="H122" s="46"/>
      <c r="I122" s="162" t="s">
        <v>221</v>
      </c>
      <c r="J122" s="162"/>
      <c r="K122" s="162"/>
      <c r="L122" s="162"/>
      <c r="M122" s="162"/>
      <c r="N122" s="162"/>
    </row>
    <row r="123" spans="1:14" ht="12.75">
      <c r="A123" s="41"/>
      <c r="B123" s="47"/>
      <c r="C123" s="48" t="s">
        <v>222</v>
      </c>
      <c r="D123" s="48"/>
      <c r="E123" s="41"/>
      <c r="F123" s="49"/>
      <c r="G123" s="45" t="s">
        <v>223</v>
      </c>
      <c r="H123" s="50"/>
      <c r="I123" s="162" t="s">
        <v>13</v>
      </c>
      <c r="J123" s="162"/>
      <c r="K123" s="162"/>
      <c r="L123" s="162"/>
      <c r="M123" s="162"/>
      <c r="N123" s="162"/>
    </row>
    <row r="124" spans="1:14" ht="15.75">
      <c r="A124" s="41"/>
      <c r="B124" s="47"/>
      <c r="C124" s="51" t="s">
        <v>224</v>
      </c>
      <c r="D124" s="51"/>
      <c r="E124" s="41"/>
      <c r="F124" s="49"/>
      <c r="G124" s="45" t="s">
        <v>225</v>
      </c>
      <c r="H124" s="50"/>
      <c r="I124" s="162" t="s">
        <v>201</v>
      </c>
      <c r="J124" s="162"/>
      <c r="K124" s="162"/>
      <c r="L124" s="162"/>
      <c r="M124" s="162"/>
      <c r="N124" s="162"/>
    </row>
    <row r="125" spans="1:14" ht="15.75">
      <c r="A125" s="41"/>
      <c r="B125" s="47"/>
      <c r="C125" s="41" t="s">
        <v>226</v>
      </c>
      <c r="D125" s="51"/>
      <c r="E125" s="41"/>
      <c r="F125" s="49"/>
      <c r="G125" s="45" t="s">
        <v>227</v>
      </c>
      <c r="H125" s="50"/>
      <c r="I125" s="162">
        <v>44443</v>
      </c>
      <c r="J125" s="162"/>
      <c r="K125" s="162"/>
      <c r="L125" s="162"/>
      <c r="M125" s="162"/>
      <c r="N125" s="162"/>
    </row>
    <row r="126" spans="1:14" ht="12.75">
      <c r="A126" s="41"/>
      <c r="B126" s="47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53"/>
    </row>
    <row r="127" spans="1:14" ht="12.75">
      <c r="A127" s="41"/>
      <c r="B127" s="54" t="s">
        <v>228</v>
      </c>
      <c r="C127" s="163" t="s">
        <v>95</v>
      </c>
      <c r="D127" s="163"/>
      <c r="E127" s="55"/>
      <c r="F127" s="56" t="s">
        <v>229</v>
      </c>
      <c r="G127" s="164" t="s">
        <v>13</v>
      </c>
      <c r="H127" s="164"/>
      <c r="I127" s="164"/>
      <c r="J127" s="164"/>
      <c r="K127" s="164"/>
      <c r="L127" s="164"/>
      <c r="M127" s="164"/>
      <c r="N127" s="164"/>
    </row>
    <row r="128" spans="1:14" ht="15">
      <c r="A128" s="41"/>
      <c r="B128" s="57" t="s">
        <v>231</v>
      </c>
      <c r="C128" s="165" t="s">
        <v>101</v>
      </c>
      <c r="D128" s="165"/>
      <c r="E128" s="58"/>
      <c r="F128" s="59" t="s">
        <v>233</v>
      </c>
      <c r="G128" s="166" t="s">
        <v>12</v>
      </c>
      <c r="H128" s="166"/>
      <c r="I128" s="166"/>
      <c r="J128" s="166"/>
      <c r="K128" s="166"/>
      <c r="L128" s="166"/>
      <c r="M128" s="166"/>
      <c r="N128" s="166"/>
    </row>
    <row r="129" spans="1:14" ht="15">
      <c r="A129" s="41"/>
      <c r="B129" s="57" t="s">
        <v>234</v>
      </c>
      <c r="C129" s="165" t="s">
        <v>94</v>
      </c>
      <c r="D129" s="165"/>
      <c r="E129" s="58"/>
      <c r="F129" s="59" t="s">
        <v>235</v>
      </c>
      <c r="G129" s="166" t="s">
        <v>232</v>
      </c>
      <c r="H129" s="166"/>
      <c r="I129" s="166"/>
      <c r="J129" s="166"/>
      <c r="K129" s="166"/>
      <c r="L129" s="166"/>
      <c r="M129" s="166"/>
      <c r="N129" s="166"/>
    </row>
    <row r="130" spans="1:14" ht="12.75">
      <c r="A130" s="41"/>
      <c r="B130" s="167" t="s">
        <v>236</v>
      </c>
      <c r="C130" s="167"/>
      <c r="D130" s="167"/>
      <c r="E130" s="60"/>
      <c r="F130" s="168" t="s">
        <v>236</v>
      </c>
      <c r="G130" s="168"/>
      <c r="H130" s="168"/>
      <c r="I130" s="168"/>
      <c r="J130" s="168"/>
      <c r="K130" s="168"/>
      <c r="L130" s="168"/>
      <c r="M130" s="168"/>
      <c r="N130" s="168"/>
    </row>
    <row r="131" spans="1:14" ht="12.75">
      <c r="A131" s="41"/>
      <c r="B131" s="61" t="s">
        <v>237</v>
      </c>
      <c r="C131" s="165" t="s">
        <v>101</v>
      </c>
      <c r="D131" s="165"/>
      <c r="E131" s="58"/>
      <c r="F131" s="62" t="s">
        <v>237</v>
      </c>
      <c r="G131" s="166" t="s">
        <v>12</v>
      </c>
      <c r="H131" s="166"/>
      <c r="I131" s="166"/>
      <c r="J131" s="166"/>
      <c r="K131" s="166"/>
      <c r="L131" s="166"/>
      <c r="M131" s="166"/>
      <c r="N131" s="166"/>
    </row>
    <row r="132" spans="1:14" ht="12.75">
      <c r="A132" s="41"/>
      <c r="B132" s="63" t="s">
        <v>237</v>
      </c>
      <c r="C132" s="169" t="s">
        <v>94</v>
      </c>
      <c r="D132" s="169"/>
      <c r="E132" s="64"/>
      <c r="F132" s="65" t="s">
        <v>237</v>
      </c>
      <c r="G132" s="170" t="s">
        <v>232</v>
      </c>
      <c r="H132" s="170"/>
      <c r="I132" s="170"/>
      <c r="J132" s="170"/>
      <c r="K132" s="170"/>
      <c r="L132" s="170"/>
      <c r="M132" s="170"/>
      <c r="N132" s="170"/>
    </row>
    <row r="133" spans="1:14" ht="12.75">
      <c r="A133" s="41"/>
      <c r="B133" s="47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53"/>
    </row>
    <row r="134" spans="1:14" ht="12.75">
      <c r="A134" s="41"/>
      <c r="B134" s="66" t="s">
        <v>238</v>
      </c>
      <c r="C134" s="41"/>
      <c r="D134" s="41"/>
      <c r="E134" s="41"/>
      <c r="F134" s="67">
        <v>1</v>
      </c>
      <c r="G134" s="67">
        <v>2</v>
      </c>
      <c r="H134" s="67">
        <v>3</v>
      </c>
      <c r="I134" s="67">
        <v>4</v>
      </c>
      <c r="J134" s="67">
        <v>5</v>
      </c>
      <c r="K134" s="171" t="s">
        <v>7</v>
      </c>
      <c r="L134" s="171"/>
      <c r="M134" s="67" t="s">
        <v>239</v>
      </c>
      <c r="N134" s="67" t="s">
        <v>240</v>
      </c>
    </row>
    <row r="135" spans="1:14" ht="15">
      <c r="A135" s="41"/>
      <c r="B135" s="68" t="s">
        <v>241</v>
      </c>
      <c r="C135" s="172" t="str">
        <f>IF(C128&gt;"",C128&amp;" - "&amp;G128,"")</f>
        <v>Vahtola Otso - Oinas Luka</v>
      </c>
      <c r="D135" s="172"/>
      <c r="E135" s="70"/>
      <c r="F135" s="71">
        <v>-10</v>
      </c>
      <c r="G135" s="71">
        <v>-4</v>
      </c>
      <c r="H135" s="71">
        <v>-2</v>
      </c>
      <c r="I135" s="71"/>
      <c r="J135" s="72"/>
      <c r="K135" s="73">
        <f>IF(ISBLANK(F135),"",COUNTIF(F135:J135,"&gt;=0"))</f>
        <v>0</v>
      </c>
      <c r="L135" s="74">
        <f>IF(ISBLANK(F135),"",IF(LEFT(F135)="-",1,0)+IF(LEFT(G135)="-",1,0)+IF(LEFT(H135)="-",1,0)+IF(LEFT(I135)="-",1,0)+IF(LEFT(J135)="-",1,0))</f>
        <v>3</v>
      </c>
      <c r="M135" s="75">
        <f aca="true" t="shared" si="5" ref="M135:N139">IF(K135=3,1,"")</f>
      </c>
      <c r="N135" s="76">
        <f t="shared" si="5"/>
        <v>1</v>
      </c>
    </row>
    <row r="136" spans="1:14" ht="15">
      <c r="A136" s="41"/>
      <c r="B136" s="68" t="s">
        <v>242</v>
      </c>
      <c r="C136" s="172" t="str">
        <f>IF(C129&gt;"",C129&amp;" - "&amp;G129,"")</f>
        <v>Myllymäki Benjamin - Vuoti Henrik</v>
      </c>
      <c r="D136" s="172"/>
      <c r="E136" s="70"/>
      <c r="F136" s="71">
        <v>-8</v>
      </c>
      <c r="G136" s="71">
        <v>-9</v>
      </c>
      <c r="H136" s="71">
        <v>-6</v>
      </c>
      <c r="I136" s="71"/>
      <c r="J136" s="77"/>
      <c r="K136" s="78">
        <f>IF(ISBLANK(F136),"",COUNTIF(F136:J136,"&gt;=0"))</f>
        <v>0</v>
      </c>
      <c r="L136" s="79">
        <f>IF(ISBLANK(F136),"",IF(LEFT(F136)="-",1,0)+IF(LEFT(G136)="-",1,0)+IF(LEFT(H136)="-",1,0)+IF(LEFT(I136)="-",1,0)+IF(LEFT(J136)="-",1,0))</f>
        <v>3</v>
      </c>
      <c r="M136" s="80">
        <f t="shared" si="5"/>
      </c>
      <c r="N136" s="81">
        <f t="shared" si="5"/>
        <v>1</v>
      </c>
    </row>
    <row r="137" spans="1:14" ht="12.75">
      <c r="A137" s="41"/>
      <c r="B137" s="82" t="s">
        <v>243</v>
      </c>
      <c r="C137" s="69" t="str">
        <f>IF(C131&gt;"",C131&amp;" / "&amp;C132,"")</f>
        <v>Vahtola Otso / Myllymäki Benjamin</v>
      </c>
      <c r="D137" s="69" t="str">
        <f>IF(G131&gt;"",G131&amp;" / "&amp;G132,"")</f>
        <v>Oinas Luka / Vuoti Henrik</v>
      </c>
      <c r="E137" s="83"/>
      <c r="F137" s="71">
        <v>-1</v>
      </c>
      <c r="G137" s="71">
        <v>-2</v>
      </c>
      <c r="H137" s="71">
        <v>-7</v>
      </c>
      <c r="I137" s="71"/>
      <c r="J137" s="77"/>
      <c r="K137" s="78">
        <f>IF(ISBLANK(F137),"",COUNTIF(F137:J137,"&gt;=0"))</f>
        <v>0</v>
      </c>
      <c r="L137" s="79">
        <f>IF(ISBLANK(F137),"",IF(LEFT(F137)="-",1,0)+IF(LEFT(G137)="-",1,0)+IF(LEFT(H137)="-",1,0)+IF(LEFT(I137)="-",1,0)+IF(LEFT(J137)="-",1,0))</f>
        <v>3</v>
      </c>
      <c r="M137" s="80">
        <f t="shared" si="5"/>
      </c>
      <c r="N137" s="81">
        <f t="shared" si="5"/>
        <v>1</v>
      </c>
    </row>
    <row r="138" spans="1:14" ht="15">
      <c r="A138" s="41"/>
      <c r="B138" s="68" t="s">
        <v>244</v>
      </c>
      <c r="C138" s="172" t="str">
        <f>IF(C128&gt;"",C128&amp;" - "&amp;G129,"")</f>
        <v>Vahtola Otso - Vuoti Henrik</v>
      </c>
      <c r="D138" s="172"/>
      <c r="E138" s="70"/>
      <c r="F138" s="71"/>
      <c r="G138" s="71"/>
      <c r="H138" s="71"/>
      <c r="I138" s="71"/>
      <c r="J138" s="77"/>
      <c r="K138" s="78">
        <f>IF(ISBLANK(F138),"",COUNTIF(F138:J138,"&gt;=0"))</f>
      </c>
      <c r="L138" s="79">
        <f>IF(ISBLANK(F138),"",IF(LEFT(F138)="-",1,0)+IF(LEFT(G138)="-",1,0)+IF(LEFT(H138)="-",1,0)+IF(LEFT(I138)="-",1,0)+IF(LEFT(J138)="-",1,0))</f>
      </c>
      <c r="M138" s="80">
        <f t="shared" si="5"/>
      </c>
      <c r="N138" s="81">
        <f t="shared" si="5"/>
      </c>
    </row>
    <row r="139" spans="1:14" ht="15">
      <c r="A139" s="41"/>
      <c r="B139" s="68" t="s">
        <v>245</v>
      </c>
      <c r="C139" s="172" t="str">
        <f>IF(C129&gt;"",C129&amp;" - "&amp;G128,"")</f>
        <v>Myllymäki Benjamin - Oinas Luka</v>
      </c>
      <c r="D139" s="172"/>
      <c r="E139" s="70"/>
      <c r="F139" s="71"/>
      <c r="G139" s="71"/>
      <c r="H139" s="71"/>
      <c r="I139" s="71"/>
      <c r="J139" s="77"/>
      <c r="K139" s="84">
        <f>IF(ISBLANK(F139),"",COUNTIF(F139:J139,"&gt;=0"))</f>
      </c>
      <c r="L139" s="85">
        <f>IF(ISBLANK(F139),"",IF(LEFT(F139)="-",1,0)+IF(LEFT(G139)="-",1,0)+IF(LEFT(H139)="-",1,0)+IF(LEFT(I139)="-",1,0)+IF(LEFT(J139)="-",1,0))</f>
      </c>
      <c r="M139" s="86">
        <f t="shared" si="5"/>
      </c>
      <c r="N139" s="87">
        <f t="shared" si="5"/>
      </c>
    </row>
    <row r="140" spans="1:14" ht="18.75">
      <c r="A140" s="41"/>
      <c r="B140" s="88"/>
      <c r="C140" s="89"/>
      <c r="D140" s="89"/>
      <c r="E140" s="89"/>
      <c r="F140" s="90"/>
      <c r="G140" s="90"/>
      <c r="H140" s="91"/>
      <c r="I140" s="173" t="s">
        <v>246</v>
      </c>
      <c r="J140" s="173"/>
      <c r="K140" s="92">
        <f>COUNTIF(K135:K139,"=3")</f>
        <v>0</v>
      </c>
      <c r="L140" s="93">
        <f>COUNTIF(L135:L139,"=3")</f>
        <v>3</v>
      </c>
      <c r="M140" s="94">
        <f>SUM(M135:M139)</f>
        <v>0</v>
      </c>
      <c r="N140" s="95">
        <f>SUM(N135:N139)</f>
        <v>3</v>
      </c>
    </row>
    <row r="141" spans="1:14" ht="15">
      <c r="A141" s="41"/>
      <c r="B141" s="96" t="s">
        <v>247</v>
      </c>
      <c r="C141" s="89"/>
      <c r="D141" s="89"/>
      <c r="E141" s="89"/>
      <c r="F141" s="89"/>
      <c r="G141" s="89"/>
      <c r="H141" s="89"/>
      <c r="I141" s="89"/>
      <c r="J141" s="89"/>
      <c r="K141" s="41"/>
      <c r="L141" s="41"/>
      <c r="M141" s="41"/>
      <c r="N141" s="53"/>
    </row>
    <row r="142" spans="1:14" ht="15">
      <c r="A142" s="41"/>
      <c r="B142" s="97" t="s">
        <v>248</v>
      </c>
      <c r="C142" s="98"/>
      <c r="D142" s="99" t="s">
        <v>249</v>
      </c>
      <c r="E142" s="98"/>
      <c r="F142" s="99" t="s">
        <v>36</v>
      </c>
      <c r="G142" s="99"/>
      <c r="H142" s="100"/>
      <c r="I142" s="41"/>
      <c r="J142" s="174" t="s">
        <v>250</v>
      </c>
      <c r="K142" s="174"/>
      <c r="L142" s="174"/>
      <c r="M142" s="174"/>
      <c r="N142" s="174"/>
    </row>
    <row r="143" spans="1:14" ht="21">
      <c r="A143" s="41"/>
      <c r="B143" s="175"/>
      <c r="C143" s="175"/>
      <c r="D143" s="175"/>
      <c r="E143" s="101"/>
      <c r="F143" s="176"/>
      <c r="G143" s="176"/>
      <c r="H143" s="176"/>
      <c r="I143" s="176"/>
      <c r="J143" s="177" t="str">
        <f>IF(M140=3,C127,IF(N140=3,G127,""))</f>
        <v>OPT-86</v>
      </c>
      <c r="K143" s="177"/>
      <c r="L143" s="177"/>
      <c r="M143" s="177"/>
      <c r="N143" s="177"/>
    </row>
    <row r="146" spans="1:14" ht="12.75">
      <c r="A146" s="41"/>
      <c r="B146" s="42"/>
      <c r="C146" s="43"/>
      <c r="D146" s="43"/>
      <c r="E146" s="43"/>
      <c r="F146" s="44"/>
      <c r="G146" s="45" t="s">
        <v>220</v>
      </c>
      <c r="H146" s="46"/>
      <c r="I146" s="162" t="s">
        <v>221</v>
      </c>
      <c r="J146" s="162"/>
      <c r="K146" s="162"/>
      <c r="L146" s="162"/>
      <c r="M146" s="162"/>
      <c r="N146" s="162"/>
    </row>
    <row r="147" spans="1:14" ht="12.75">
      <c r="A147" s="41"/>
      <c r="B147" s="47"/>
      <c r="C147" s="48" t="s">
        <v>222</v>
      </c>
      <c r="D147" s="48"/>
      <c r="E147" s="41"/>
      <c r="F147" s="49"/>
      <c r="G147" s="45" t="s">
        <v>223</v>
      </c>
      <c r="H147" s="50"/>
      <c r="I147" s="162" t="s">
        <v>13</v>
      </c>
      <c r="J147" s="162"/>
      <c r="K147" s="162"/>
      <c r="L147" s="162"/>
      <c r="M147" s="162"/>
      <c r="N147" s="162"/>
    </row>
    <row r="148" spans="1:14" ht="15.75">
      <c r="A148" s="41"/>
      <c r="B148" s="47"/>
      <c r="C148" s="51" t="s">
        <v>224</v>
      </c>
      <c r="D148" s="51"/>
      <c r="E148" s="41"/>
      <c r="F148" s="49"/>
      <c r="G148" s="45" t="s">
        <v>225</v>
      </c>
      <c r="H148" s="50"/>
      <c r="I148" s="162" t="s">
        <v>201</v>
      </c>
      <c r="J148" s="162"/>
      <c r="K148" s="162"/>
      <c r="L148" s="162"/>
      <c r="M148" s="162"/>
      <c r="N148" s="162"/>
    </row>
    <row r="149" spans="1:14" ht="15.75">
      <c r="A149" s="41"/>
      <c r="B149" s="47"/>
      <c r="C149" s="41" t="s">
        <v>226</v>
      </c>
      <c r="D149" s="51"/>
      <c r="E149" s="41"/>
      <c r="F149" s="49"/>
      <c r="G149" s="45" t="s">
        <v>227</v>
      </c>
      <c r="H149" s="50"/>
      <c r="I149" s="162">
        <v>44443</v>
      </c>
      <c r="J149" s="162"/>
      <c r="K149" s="162"/>
      <c r="L149" s="162"/>
      <c r="M149" s="162"/>
      <c r="N149" s="162"/>
    </row>
    <row r="150" spans="1:14" ht="12.75">
      <c r="A150" s="41"/>
      <c r="B150" s="47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53"/>
    </row>
    <row r="151" spans="1:14" ht="12.75">
      <c r="A151" s="41"/>
      <c r="B151" s="54" t="s">
        <v>228</v>
      </c>
      <c r="C151" s="163" t="s">
        <v>219</v>
      </c>
      <c r="D151" s="163"/>
      <c r="E151" s="55"/>
      <c r="F151" s="56" t="s">
        <v>229</v>
      </c>
      <c r="G151" s="164" t="s">
        <v>25</v>
      </c>
      <c r="H151" s="164"/>
      <c r="I151" s="164"/>
      <c r="J151" s="164"/>
      <c r="K151" s="164"/>
      <c r="L151" s="164"/>
      <c r="M151" s="164"/>
      <c r="N151" s="164"/>
    </row>
    <row r="152" spans="1:14" ht="15">
      <c r="A152" s="41"/>
      <c r="B152" s="57" t="s">
        <v>231</v>
      </c>
      <c r="C152" s="165" t="s">
        <v>73</v>
      </c>
      <c r="D152" s="165"/>
      <c r="E152" s="58"/>
      <c r="F152" s="59" t="s">
        <v>233</v>
      </c>
      <c r="G152" s="166" t="s">
        <v>116</v>
      </c>
      <c r="H152" s="166"/>
      <c r="I152" s="166"/>
      <c r="J152" s="166"/>
      <c r="K152" s="166"/>
      <c r="L152" s="166"/>
      <c r="M152" s="166"/>
      <c r="N152" s="166"/>
    </row>
    <row r="153" spans="1:14" ht="15">
      <c r="A153" s="41"/>
      <c r="B153" s="57" t="s">
        <v>234</v>
      </c>
      <c r="C153" s="165" t="s">
        <v>56</v>
      </c>
      <c r="D153" s="165"/>
      <c r="E153" s="58"/>
      <c r="F153" s="59" t="s">
        <v>235</v>
      </c>
      <c r="G153" s="166" t="s">
        <v>76</v>
      </c>
      <c r="H153" s="166"/>
      <c r="I153" s="166"/>
      <c r="J153" s="166"/>
      <c r="K153" s="166"/>
      <c r="L153" s="166"/>
      <c r="M153" s="166"/>
      <c r="N153" s="166"/>
    </row>
    <row r="154" spans="1:14" ht="12.75">
      <c r="A154" s="41"/>
      <c r="B154" s="167" t="s">
        <v>236</v>
      </c>
      <c r="C154" s="167"/>
      <c r="D154" s="167"/>
      <c r="E154" s="60"/>
      <c r="F154" s="168" t="s">
        <v>236</v>
      </c>
      <c r="G154" s="168"/>
      <c r="H154" s="168"/>
      <c r="I154" s="168"/>
      <c r="J154" s="168"/>
      <c r="K154" s="168"/>
      <c r="L154" s="168"/>
      <c r="M154" s="168"/>
      <c r="N154" s="168"/>
    </row>
    <row r="155" spans="1:14" ht="12.75">
      <c r="A155" s="41"/>
      <c r="B155" s="61" t="s">
        <v>237</v>
      </c>
      <c r="C155" s="165" t="s">
        <v>73</v>
      </c>
      <c r="D155" s="165"/>
      <c r="E155" s="58"/>
      <c r="F155" s="62" t="s">
        <v>237</v>
      </c>
      <c r="G155" s="166" t="s">
        <v>76</v>
      </c>
      <c r="H155" s="166"/>
      <c r="I155" s="166"/>
      <c r="J155" s="166"/>
      <c r="K155" s="166"/>
      <c r="L155" s="166"/>
      <c r="M155" s="166"/>
      <c r="N155" s="166"/>
    </row>
    <row r="156" spans="1:14" ht="12.75">
      <c r="A156" s="41"/>
      <c r="B156" s="63" t="s">
        <v>237</v>
      </c>
      <c r="C156" s="169" t="s">
        <v>56</v>
      </c>
      <c r="D156" s="169"/>
      <c r="E156" s="64"/>
      <c r="F156" s="65" t="s">
        <v>237</v>
      </c>
      <c r="G156" s="170" t="s">
        <v>24</v>
      </c>
      <c r="H156" s="170"/>
      <c r="I156" s="170"/>
      <c r="J156" s="170"/>
      <c r="K156" s="170"/>
      <c r="L156" s="170"/>
      <c r="M156" s="170"/>
      <c r="N156" s="170"/>
    </row>
    <row r="157" spans="1:14" ht="12.75">
      <c r="A157" s="41"/>
      <c r="B157" s="47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53"/>
    </row>
    <row r="158" spans="1:14" ht="12.75">
      <c r="A158" s="41"/>
      <c r="B158" s="66" t="s">
        <v>238</v>
      </c>
      <c r="C158" s="41"/>
      <c r="D158" s="41"/>
      <c r="E158" s="41"/>
      <c r="F158" s="67">
        <v>1</v>
      </c>
      <c r="G158" s="67">
        <v>2</v>
      </c>
      <c r="H158" s="67">
        <v>3</v>
      </c>
      <c r="I158" s="67">
        <v>4</v>
      </c>
      <c r="J158" s="67">
        <v>5</v>
      </c>
      <c r="K158" s="171" t="s">
        <v>7</v>
      </c>
      <c r="L158" s="171"/>
      <c r="M158" s="67" t="s">
        <v>239</v>
      </c>
      <c r="N158" s="67" t="s">
        <v>240</v>
      </c>
    </row>
    <row r="159" spans="1:14" ht="15">
      <c r="A159" s="41"/>
      <c r="B159" s="68" t="s">
        <v>241</v>
      </c>
      <c r="C159" s="172" t="str">
        <f>IF(C152&gt;"",C152&amp;" - "&amp;G152,"")</f>
        <v>Karjalainen Niklas - Haak Tito</v>
      </c>
      <c r="D159" s="172"/>
      <c r="E159" s="70"/>
      <c r="F159" s="71">
        <v>2</v>
      </c>
      <c r="G159" s="71">
        <v>4</v>
      </c>
      <c r="H159" s="71">
        <v>1</v>
      </c>
      <c r="I159" s="71"/>
      <c r="J159" s="72"/>
      <c r="K159" s="73">
        <f>IF(ISBLANK(F159),"",COUNTIF(F159:J159,"&gt;=0"))</f>
        <v>3</v>
      </c>
      <c r="L159" s="74">
        <f>IF(ISBLANK(F159),"",IF(LEFT(F159)="-",1,0)+IF(LEFT(G159)="-",1,0)+IF(LEFT(H159)="-",1,0)+IF(LEFT(I159)="-",1,0)+IF(LEFT(J159)="-",1,0))</f>
        <v>0</v>
      </c>
      <c r="M159" s="75">
        <f aca="true" t="shared" si="6" ref="M159:N163">IF(K159=3,1,"")</f>
        <v>1</v>
      </c>
      <c r="N159" s="76">
        <f t="shared" si="6"/>
      </c>
    </row>
    <row r="160" spans="1:14" ht="15">
      <c r="A160" s="41"/>
      <c r="B160" s="68" t="s">
        <v>242</v>
      </c>
      <c r="C160" s="172" t="str">
        <f>IF(C153&gt;"",C153&amp;" - "&amp;G153,"")</f>
        <v>Hyttinen Eetu - Siven Pyry</v>
      </c>
      <c r="D160" s="172"/>
      <c r="E160" s="70"/>
      <c r="F160" s="71">
        <v>6</v>
      </c>
      <c r="G160" s="71">
        <v>-5</v>
      </c>
      <c r="H160" s="71">
        <v>-10</v>
      </c>
      <c r="I160" s="71">
        <v>-9</v>
      </c>
      <c r="J160" s="77"/>
      <c r="K160" s="78">
        <f>IF(ISBLANK(F160),"",COUNTIF(F160:J160,"&gt;=0"))</f>
        <v>1</v>
      </c>
      <c r="L160" s="79">
        <f>IF(ISBLANK(F160),"",IF(LEFT(F160)="-",1,0)+IF(LEFT(G160)="-",1,0)+IF(LEFT(H160)="-",1,0)+IF(LEFT(I160)="-",1,0)+IF(LEFT(J160)="-",1,0))</f>
        <v>3</v>
      </c>
      <c r="M160" s="80">
        <f t="shared" si="6"/>
      </c>
      <c r="N160" s="81">
        <f t="shared" si="6"/>
        <v>1</v>
      </c>
    </row>
    <row r="161" spans="1:14" ht="12.75">
      <c r="A161" s="41"/>
      <c r="B161" s="82" t="s">
        <v>243</v>
      </c>
      <c r="C161" s="69" t="str">
        <f>IF(C155&gt;"",C155&amp;" / "&amp;C156,"")</f>
        <v>Karjalainen Niklas / Hyttinen Eetu</v>
      </c>
      <c r="D161" s="69" t="str">
        <f>IF(G155&gt;"",G155&amp;" / "&amp;G156,"")</f>
        <v>Siven Pyry / Jokitalo Roni</v>
      </c>
      <c r="E161" s="83"/>
      <c r="F161" s="71">
        <v>-8</v>
      </c>
      <c r="G161" s="71">
        <v>8</v>
      </c>
      <c r="H161" s="71">
        <v>-8</v>
      </c>
      <c r="I161" s="71">
        <v>6</v>
      </c>
      <c r="J161" s="77">
        <v>8</v>
      </c>
      <c r="K161" s="78">
        <f>IF(ISBLANK(F161),"",COUNTIF(F161:J161,"&gt;=0"))</f>
        <v>3</v>
      </c>
      <c r="L161" s="79">
        <f>IF(ISBLANK(F161),"",IF(LEFT(F161)="-",1,0)+IF(LEFT(G161)="-",1,0)+IF(LEFT(H161)="-",1,0)+IF(LEFT(I161)="-",1,0)+IF(LEFT(J161)="-",1,0))</f>
        <v>2</v>
      </c>
      <c r="M161" s="80">
        <f t="shared" si="6"/>
        <v>1</v>
      </c>
      <c r="N161" s="81">
        <f t="shared" si="6"/>
      </c>
    </row>
    <row r="162" spans="1:14" ht="15">
      <c r="A162" s="41"/>
      <c r="B162" s="68" t="s">
        <v>244</v>
      </c>
      <c r="C162" s="172" t="str">
        <f>IF(C152&gt;"",C152&amp;" - "&amp;G153,"")</f>
        <v>Karjalainen Niklas - Siven Pyry</v>
      </c>
      <c r="D162" s="172"/>
      <c r="E162" s="70"/>
      <c r="F162" s="71">
        <v>9</v>
      </c>
      <c r="G162" s="71">
        <v>9</v>
      </c>
      <c r="H162" s="71">
        <v>7</v>
      </c>
      <c r="I162" s="71"/>
      <c r="J162" s="77"/>
      <c r="K162" s="78">
        <f>IF(ISBLANK(F162),"",COUNTIF(F162:J162,"&gt;=0"))</f>
        <v>3</v>
      </c>
      <c r="L162" s="79">
        <f>IF(ISBLANK(F162),"",IF(LEFT(F162)="-",1,0)+IF(LEFT(G162)="-",1,0)+IF(LEFT(H162)="-",1,0)+IF(LEFT(I162)="-",1,0)+IF(LEFT(J162)="-",1,0))</f>
        <v>0</v>
      </c>
      <c r="M162" s="80">
        <f t="shared" si="6"/>
        <v>1</v>
      </c>
      <c r="N162" s="81">
        <f t="shared" si="6"/>
      </c>
    </row>
    <row r="163" spans="1:14" ht="15">
      <c r="A163" s="41"/>
      <c r="B163" s="68" t="s">
        <v>245</v>
      </c>
      <c r="C163" s="172" t="str">
        <f>IF(C153&gt;"",C153&amp;" - "&amp;G152,"")</f>
        <v>Hyttinen Eetu - Haak Tito</v>
      </c>
      <c r="D163" s="172"/>
      <c r="E163" s="70"/>
      <c r="F163" s="71"/>
      <c r="G163" s="71"/>
      <c r="H163" s="71"/>
      <c r="I163" s="71"/>
      <c r="J163" s="77"/>
      <c r="K163" s="84">
        <f>IF(ISBLANK(F163),"",COUNTIF(F163:J163,"&gt;=0"))</f>
      </c>
      <c r="L163" s="85">
        <f>IF(ISBLANK(F163),"",IF(LEFT(F163)="-",1,0)+IF(LEFT(G163)="-",1,0)+IF(LEFT(H163)="-",1,0)+IF(LEFT(I163)="-",1,0)+IF(LEFT(J163)="-",1,0))</f>
      </c>
      <c r="M163" s="86">
        <f t="shared" si="6"/>
      </c>
      <c r="N163" s="87">
        <f t="shared" si="6"/>
      </c>
    </row>
    <row r="164" spans="1:14" ht="18.75">
      <c r="A164" s="41"/>
      <c r="B164" s="88"/>
      <c r="C164" s="89"/>
      <c r="D164" s="89"/>
      <c r="E164" s="89"/>
      <c r="F164" s="90"/>
      <c r="G164" s="90"/>
      <c r="H164" s="91"/>
      <c r="I164" s="173" t="s">
        <v>246</v>
      </c>
      <c r="J164" s="173"/>
      <c r="K164" s="92">
        <f>COUNTIF(K159:K163,"=3")</f>
        <v>3</v>
      </c>
      <c r="L164" s="93">
        <f>COUNTIF(L159:L163,"=3")</f>
        <v>1</v>
      </c>
      <c r="M164" s="94">
        <f>SUM(M159:M163)</f>
        <v>3</v>
      </c>
      <c r="N164" s="95">
        <f>SUM(N159:N163)</f>
        <v>1</v>
      </c>
    </row>
    <row r="165" spans="1:14" ht="15">
      <c r="A165" s="41"/>
      <c r="B165" s="96" t="s">
        <v>247</v>
      </c>
      <c r="C165" s="89"/>
      <c r="D165" s="89"/>
      <c r="E165" s="89"/>
      <c r="F165" s="89"/>
      <c r="G165" s="89"/>
      <c r="H165" s="89"/>
      <c r="I165" s="89"/>
      <c r="J165" s="89"/>
      <c r="K165" s="41"/>
      <c r="L165" s="41"/>
      <c r="M165" s="41"/>
      <c r="N165" s="53"/>
    </row>
    <row r="166" spans="1:14" ht="15">
      <c r="A166" s="41"/>
      <c r="B166" s="97" t="s">
        <v>248</v>
      </c>
      <c r="C166" s="98"/>
      <c r="D166" s="99" t="s">
        <v>249</v>
      </c>
      <c r="E166" s="98"/>
      <c r="F166" s="99" t="s">
        <v>36</v>
      </c>
      <c r="G166" s="99"/>
      <c r="H166" s="100"/>
      <c r="I166" s="41"/>
      <c r="J166" s="174" t="s">
        <v>250</v>
      </c>
      <c r="K166" s="174"/>
      <c r="L166" s="174"/>
      <c r="M166" s="174"/>
      <c r="N166" s="174"/>
    </row>
    <row r="167" spans="1:14" ht="21">
      <c r="A167" s="41"/>
      <c r="B167" s="175"/>
      <c r="C167" s="175"/>
      <c r="D167" s="175"/>
      <c r="E167" s="101"/>
      <c r="F167" s="176"/>
      <c r="G167" s="176"/>
      <c r="H167" s="176"/>
      <c r="I167" s="176"/>
      <c r="J167" s="177" t="str">
        <f>IF(M164=3,C151,IF(N164=3,G151,""))</f>
        <v>OPT-86 2</v>
      </c>
      <c r="K167" s="177"/>
      <c r="L167" s="177"/>
      <c r="M167" s="177"/>
      <c r="N167" s="177"/>
    </row>
    <row r="170" spans="1:14" ht="12.75">
      <c r="A170" s="41"/>
      <c r="B170" s="42"/>
      <c r="C170" s="43"/>
      <c r="D170" s="43"/>
      <c r="E170" s="43"/>
      <c r="F170" s="44"/>
      <c r="G170" s="45" t="s">
        <v>220</v>
      </c>
      <c r="H170" s="46"/>
      <c r="I170" s="162" t="s">
        <v>221</v>
      </c>
      <c r="J170" s="162"/>
      <c r="K170" s="162"/>
      <c r="L170" s="162"/>
      <c r="M170" s="162"/>
      <c r="N170" s="162"/>
    </row>
    <row r="171" spans="1:14" ht="12.75">
      <c r="A171" s="41"/>
      <c r="B171" s="47"/>
      <c r="C171" s="48" t="s">
        <v>222</v>
      </c>
      <c r="D171" s="48"/>
      <c r="E171" s="41"/>
      <c r="F171" s="49"/>
      <c r="G171" s="45" t="s">
        <v>223</v>
      </c>
      <c r="H171" s="50"/>
      <c r="I171" s="162" t="s">
        <v>13</v>
      </c>
      <c r="J171" s="162"/>
      <c r="K171" s="162"/>
      <c r="L171" s="162"/>
      <c r="M171" s="162"/>
      <c r="N171" s="162"/>
    </row>
    <row r="172" spans="1:14" ht="15.75">
      <c r="A172" s="41"/>
      <c r="B172" s="47"/>
      <c r="C172" s="51" t="s">
        <v>224</v>
      </c>
      <c r="D172" s="51"/>
      <c r="E172" s="41"/>
      <c r="F172" s="49"/>
      <c r="G172" s="45" t="s">
        <v>225</v>
      </c>
      <c r="H172" s="50"/>
      <c r="I172" s="162" t="s">
        <v>252</v>
      </c>
      <c r="J172" s="162"/>
      <c r="K172" s="162"/>
      <c r="L172" s="162"/>
      <c r="M172" s="162"/>
      <c r="N172" s="162"/>
    </row>
    <row r="173" spans="1:14" ht="15.75">
      <c r="A173" s="41"/>
      <c r="B173" s="47"/>
      <c r="C173" s="41" t="s">
        <v>226</v>
      </c>
      <c r="D173" s="51"/>
      <c r="E173" s="41"/>
      <c r="F173" s="49"/>
      <c r="G173" s="45" t="s">
        <v>227</v>
      </c>
      <c r="H173" s="50"/>
      <c r="I173" s="162">
        <v>44443</v>
      </c>
      <c r="J173" s="162"/>
      <c r="K173" s="162"/>
      <c r="L173" s="162"/>
      <c r="M173" s="162"/>
      <c r="N173" s="162"/>
    </row>
    <row r="174" spans="1:14" ht="12.75">
      <c r="A174" s="41"/>
      <c r="B174" s="47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53"/>
    </row>
    <row r="175" spans="1:14" ht="12.75">
      <c r="A175" s="41"/>
      <c r="B175" s="54" t="s">
        <v>228</v>
      </c>
      <c r="C175" s="163" t="s">
        <v>25</v>
      </c>
      <c r="D175" s="163"/>
      <c r="E175" s="55"/>
      <c r="F175" s="56" t="s">
        <v>229</v>
      </c>
      <c r="G175" s="164" t="s">
        <v>251</v>
      </c>
      <c r="H175" s="164"/>
      <c r="I175" s="164"/>
      <c r="J175" s="164"/>
      <c r="K175" s="164"/>
      <c r="L175" s="164"/>
      <c r="M175" s="164"/>
      <c r="N175" s="164"/>
    </row>
    <row r="176" spans="1:14" ht="15">
      <c r="A176" s="41"/>
      <c r="B176" s="57" t="s">
        <v>231</v>
      </c>
      <c r="C176" s="165" t="s">
        <v>76</v>
      </c>
      <c r="D176" s="165"/>
      <c r="E176" s="58"/>
      <c r="F176" s="59" t="s">
        <v>233</v>
      </c>
      <c r="G176" s="166" t="s">
        <v>119</v>
      </c>
      <c r="H176" s="166"/>
      <c r="I176" s="166"/>
      <c r="J176" s="166"/>
      <c r="K176" s="166"/>
      <c r="L176" s="166"/>
      <c r="M176" s="166"/>
      <c r="N176" s="166"/>
    </row>
    <row r="177" spans="1:14" ht="15">
      <c r="A177" s="41"/>
      <c r="B177" s="57" t="s">
        <v>234</v>
      </c>
      <c r="C177" s="165" t="s">
        <v>24</v>
      </c>
      <c r="D177" s="165"/>
      <c r="E177" s="58"/>
      <c r="F177" s="59" t="s">
        <v>235</v>
      </c>
      <c r="G177" s="166" t="s">
        <v>107</v>
      </c>
      <c r="H177" s="166"/>
      <c r="I177" s="166"/>
      <c r="J177" s="166"/>
      <c r="K177" s="166"/>
      <c r="L177" s="166"/>
      <c r="M177" s="166"/>
      <c r="N177" s="166"/>
    </row>
    <row r="178" spans="1:14" ht="12.75">
      <c r="A178" s="41"/>
      <c r="B178" s="167" t="s">
        <v>236</v>
      </c>
      <c r="C178" s="167"/>
      <c r="D178" s="167"/>
      <c r="E178" s="60"/>
      <c r="F178" s="168" t="s">
        <v>236</v>
      </c>
      <c r="G178" s="168"/>
      <c r="H178" s="168"/>
      <c r="I178" s="168"/>
      <c r="J178" s="168"/>
      <c r="K178" s="168"/>
      <c r="L178" s="168"/>
      <c r="M178" s="168"/>
      <c r="N178" s="168"/>
    </row>
    <row r="179" spans="1:14" ht="12.75">
      <c r="A179" s="41"/>
      <c r="B179" s="61" t="s">
        <v>237</v>
      </c>
      <c r="C179" s="165" t="s">
        <v>76</v>
      </c>
      <c r="D179" s="165"/>
      <c r="E179" s="58"/>
      <c r="F179" s="62" t="s">
        <v>237</v>
      </c>
      <c r="G179" s="166" t="s">
        <v>119</v>
      </c>
      <c r="H179" s="166"/>
      <c r="I179" s="166"/>
      <c r="J179" s="166"/>
      <c r="K179" s="166"/>
      <c r="L179" s="166"/>
      <c r="M179" s="166"/>
      <c r="N179" s="166"/>
    </row>
    <row r="180" spans="1:14" ht="12.75">
      <c r="A180" s="41"/>
      <c r="B180" s="63" t="s">
        <v>237</v>
      </c>
      <c r="C180" s="169" t="s">
        <v>24</v>
      </c>
      <c r="D180" s="169"/>
      <c r="E180" s="64"/>
      <c r="F180" s="65" t="s">
        <v>237</v>
      </c>
      <c r="G180" s="170" t="s">
        <v>107</v>
      </c>
      <c r="H180" s="170"/>
      <c r="I180" s="170"/>
      <c r="J180" s="170"/>
      <c r="K180" s="170"/>
      <c r="L180" s="170"/>
      <c r="M180" s="170"/>
      <c r="N180" s="170"/>
    </row>
    <row r="181" spans="1:14" ht="12.75">
      <c r="A181" s="41"/>
      <c r="B181" s="47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53"/>
    </row>
    <row r="182" spans="1:14" ht="12.75">
      <c r="A182" s="41"/>
      <c r="B182" s="66" t="s">
        <v>238</v>
      </c>
      <c r="C182" s="41"/>
      <c r="D182" s="41"/>
      <c r="E182" s="41"/>
      <c r="F182" s="67">
        <v>1</v>
      </c>
      <c r="G182" s="67">
        <v>2</v>
      </c>
      <c r="H182" s="67">
        <v>3</v>
      </c>
      <c r="I182" s="67">
        <v>4</v>
      </c>
      <c r="J182" s="67">
        <v>5</v>
      </c>
      <c r="K182" s="171" t="s">
        <v>7</v>
      </c>
      <c r="L182" s="171"/>
      <c r="M182" s="67" t="s">
        <v>239</v>
      </c>
      <c r="N182" s="67" t="s">
        <v>240</v>
      </c>
    </row>
    <row r="183" spans="1:14" ht="15">
      <c r="A183" s="41"/>
      <c r="B183" s="68" t="s">
        <v>241</v>
      </c>
      <c r="C183" s="172" t="str">
        <f>IF(C176&gt;"",C176&amp;" - "&amp;G176,"")</f>
        <v>Siven Pyry - Zhu Xiwen</v>
      </c>
      <c r="D183" s="172"/>
      <c r="E183" s="70"/>
      <c r="F183" s="71">
        <v>3</v>
      </c>
      <c r="G183" s="71">
        <v>6</v>
      </c>
      <c r="H183" s="71">
        <v>3</v>
      </c>
      <c r="I183" s="71"/>
      <c r="J183" s="72"/>
      <c r="K183" s="73">
        <f>IF(ISBLANK(F183),"",COUNTIF(F183:J183,"&gt;=0"))</f>
        <v>3</v>
      </c>
      <c r="L183" s="74">
        <f>IF(ISBLANK(F183),"",IF(LEFT(F183)="-",1,0)+IF(LEFT(G183)="-",1,0)+IF(LEFT(H183)="-",1,0)+IF(LEFT(I183)="-",1,0)+IF(LEFT(J183)="-",1,0))</f>
        <v>0</v>
      </c>
      <c r="M183" s="75">
        <f aca="true" t="shared" si="7" ref="M183:N187">IF(K183=3,1,"")</f>
        <v>1</v>
      </c>
      <c r="N183" s="76">
        <f t="shared" si="7"/>
      </c>
    </row>
    <row r="184" spans="1:14" ht="15">
      <c r="A184" s="41"/>
      <c r="B184" s="68" t="s">
        <v>242</v>
      </c>
      <c r="C184" s="172" t="str">
        <f>IF(C177&gt;"",C177&amp;" - "&amp;G177,"")</f>
        <v>Jokitalo Roni - Perkkiö Niilo</v>
      </c>
      <c r="D184" s="172"/>
      <c r="E184" s="70"/>
      <c r="F184" s="71">
        <v>7</v>
      </c>
      <c r="G184" s="71">
        <v>10</v>
      </c>
      <c r="H184" s="71">
        <v>7</v>
      </c>
      <c r="I184" s="71"/>
      <c r="J184" s="77"/>
      <c r="K184" s="78">
        <f>IF(ISBLANK(F184),"",COUNTIF(F184:J184,"&gt;=0"))</f>
        <v>3</v>
      </c>
      <c r="L184" s="79">
        <f>IF(ISBLANK(F184),"",IF(LEFT(F184)="-",1,0)+IF(LEFT(G184)="-",1,0)+IF(LEFT(H184)="-",1,0)+IF(LEFT(I184)="-",1,0)+IF(LEFT(J184)="-",1,0))</f>
        <v>0</v>
      </c>
      <c r="M184" s="80">
        <f t="shared" si="7"/>
        <v>1</v>
      </c>
      <c r="N184" s="81">
        <f t="shared" si="7"/>
      </c>
    </row>
    <row r="185" spans="1:14" ht="12.75">
      <c r="A185" s="41"/>
      <c r="B185" s="82" t="s">
        <v>243</v>
      </c>
      <c r="C185" s="69" t="str">
        <f>IF(C179&gt;"",C179&amp;" / "&amp;C180,"")</f>
        <v>Siven Pyry / Jokitalo Roni</v>
      </c>
      <c r="D185" s="69" t="str">
        <f>IF(G179&gt;"",G179&amp;" / "&amp;G180,"")</f>
        <v>Zhu Xiwen / Perkkiö Niilo</v>
      </c>
      <c r="E185" s="83"/>
      <c r="F185" s="71">
        <v>9</v>
      </c>
      <c r="G185" s="71">
        <v>6</v>
      </c>
      <c r="H185" s="71">
        <v>6</v>
      </c>
      <c r="I185" s="71"/>
      <c r="J185" s="77"/>
      <c r="K185" s="78">
        <f>IF(ISBLANK(F185),"",COUNTIF(F185:J185,"&gt;=0"))</f>
        <v>3</v>
      </c>
      <c r="L185" s="79">
        <f>IF(ISBLANK(F185),"",IF(LEFT(F185)="-",1,0)+IF(LEFT(G185)="-",1,0)+IF(LEFT(H185)="-",1,0)+IF(LEFT(I185)="-",1,0)+IF(LEFT(J185)="-",1,0))</f>
        <v>0</v>
      </c>
      <c r="M185" s="80">
        <f t="shared" si="7"/>
        <v>1</v>
      </c>
      <c r="N185" s="81">
        <f t="shared" si="7"/>
      </c>
    </row>
    <row r="186" spans="1:14" ht="15">
      <c r="A186" s="41"/>
      <c r="B186" s="68" t="s">
        <v>244</v>
      </c>
      <c r="C186" s="172" t="str">
        <f>IF(C176&gt;"",C176&amp;" - "&amp;G177,"")</f>
        <v>Siven Pyry - Perkkiö Niilo</v>
      </c>
      <c r="D186" s="172"/>
      <c r="E186" s="70"/>
      <c r="F186" s="71"/>
      <c r="G186" s="71"/>
      <c r="H186" s="71"/>
      <c r="I186" s="71"/>
      <c r="J186" s="77"/>
      <c r="K186" s="78">
        <f>IF(ISBLANK(F186),"",COUNTIF(F186:J186,"&gt;=0"))</f>
      </c>
      <c r="L186" s="79">
        <f>IF(ISBLANK(F186),"",IF(LEFT(F186)="-",1,0)+IF(LEFT(G186)="-",1,0)+IF(LEFT(H186)="-",1,0)+IF(LEFT(I186)="-",1,0)+IF(LEFT(J186)="-",1,0))</f>
      </c>
      <c r="M186" s="80">
        <f t="shared" si="7"/>
      </c>
      <c r="N186" s="81">
        <f t="shared" si="7"/>
      </c>
    </row>
    <row r="187" spans="1:14" ht="15">
      <c r="A187" s="41"/>
      <c r="B187" s="68" t="s">
        <v>245</v>
      </c>
      <c r="C187" s="172" t="str">
        <f>IF(C177&gt;"",C177&amp;" - "&amp;G176,"")</f>
        <v>Jokitalo Roni - Zhu Xiwen</v>
      </c>
      <c r="D187" s="172"/>
      <c r="E187" s="70"/>
      <c r="F187" s="71"/>
      <c r="G187" s="71"/>
      <c r="H187" s="71"/>
      <c r="I187" s="71"/>
      <c r="J187" s="77"/>
      <c r="K187" s="84">
        <f>IF(ISBLANK(F187),"",COUNTIF(F187:J187,"&gt;=0"))</f>
      </c>
      <c r="L187" s="85">
        <f>IF(ISBLANK(F187),"",IF(LEFT(F187)="-",1,0)+IF(LEFT(G187)="-",1,0)+IF(LEFT(H187)="-",1,0)+IF(LEFT(I187)="-",1,0)+IF(LEFT(J187)="-",1,0))</f>
      </c>
      <c r="M187" s="86">
        <f t="shared" si="7"/>
      </c>
      <c r="N187" s="87">
        <f t="shared" si="7"/>
      </c>
    </row>
    <row r="188" spans="1:14" ht="18.75">
      <c r="A188" s="41"/>
      <c r="B188" s="88"/>
      <c r="C188" s="89"/>
      <c r="D188" s="89"/>
      <c r="E188" s="89"/>
      <c r="F188" s="90"/>
      <c r="G188" s="90"/>
      <c r="H188" s="91"/>
      <c r="I188" s="173" t="s">
        <v>246</v>
      </c>
      <c r="J188" s="173"/>
      <c r="K188" s="92">
        <f>COUNTIF(K183:K187,"=3")</f>
        <v>3</v>
      </c>
      <c r="L188" s="93">
        <f>COUNTIF(L183:L187,"=3")</f>
        <v>0</v>
      </c>
      <c r="M188" s="94">
        <f>SUM(M183:M187)</f>
        <v>3</v>
      </c>
      <c r="N188" s="95">
        <f>SUM(N183:N187)</f>
        <v>0</v>
      </c>
    </row>
    <row r="189" spans="1:14" ht="15">
      <c r="A189" s="41"/>
      <c r="B189" s="96" t="s">
        <v>247</v>
      </c>
      <c r="C189" s="89"/>
      <c r="D189" s="89"/>
      <c r="E189" s="89"/>
      <c r="F189" s="89"/>
      <c r="G189" s="89"/>
      <c r="H189" s="89"/>
      <c r="I189" s="89"/>
      <c r="J189" s="89"/>
      <c r="K189" s="41"/>
      <c r="L189" s="41"/>
      <c r="M189" s="41"/>
      <c r="N189" s="53"/>
    </row>
    <row r="190" spans="1:14" ht="15">
      <c r="A190" s="41"/>
      <c r="B190" s="97" t="s">
        <v>248</v>
      </c>
      <c r="C190" s="98"/>
      <c r="D190" s="99" t="s">
        <v>249</v>
      </c>
      <c r="E190" s="98"/>
      <c r="F190" s="99" t="s">
        <v>36</v>
      </c>
      <c r="G190" s="99"/>
      <c r="H190" s="100"/>
      <c r="I190" s="41"/>
      <c r="J190" s="174" t="s">
        <v>250</v>
      </c>
      <c r="K190" s="174"/>
      <c r="L190" s="174"/>
      <c r="M190" s="174"/>
      <c r="N190" s="174"/>
    </row>
    <row r="191" spans="1:14" ht="21">
      <c r="A191" s="41"/>
      <c r="B191" s="175"/>
      <c r="C191" s="175"/>
      <c r="D191" s="175"/>
      <c r="E191" s="101"/>
      <c r="F191" s="176"/>
      <c r="G191" s="176"/>
      <c r="H191" s="176"/>
      <c r="I191" s="176"/>
      <c r="J191" s="177" t="str">
        <f>IF(M188=3,C175,IF(N188=3,G175,""))</f>
        <v>YPTS</v>
      </c>
      <c r="K191" s="177"/>
      <c r="L191" s="177"/>
      <c r="M191" s="177"/>
      <c r="N191" s="177"/>
    </row>
    <row r="193" spans="1:14" ht="12.75">
      <c r="A193" s="41"/>
      <c r="B193" s="42"/>
      <c r="C193" s="43"/>
      <c r="D193" s="43"/>
      <c r="E193" s="43"/>
      <c r="F193" s="44"/>
      <c r="G193" s="45" t="s">
        <v>220</v>
      </c>
      <c r="H193" s="46"/>
      <c r="I193" s="162" t="s">
        <v>221</v>
      </c>
      <c r="J193" s="162"/>
      <c r="K193" s="162"/>
      <c r="L193" s="162"/>
      <c r="M193" s="162"/>
      <c r="N193" s="162"/>
    </row>
    <row r="194" spans="1:14" ht="12.75">
      <c r="A194" s="41"/>
      <c r="B194" s="47"/>
      <c r="C194" s="48" t="s">
        <v>222</v>
      </c>
      <c r="D194" s="48"/>
      <c r="E194" s="41"/>
      <c r="F194" s="49"/>
      <c r="G194" s="45" t="s">
        <v>223</v>
      </c>
      <c r="H194" s="50"/>
      <c r="I194" s="162" t="s">
        <v>13</v>
      </c>
      <c r="J194" s="162"/>
      <c r="K194" s="162"/>
      <c r="L194" s="162"/>
      <c r="M194" s="162"/>
      <c r="N194" s="162"/>
    </row>
    <row r="195" spans="1:14" ht="15.75">
      <c r="A195" s="41"/>
      <c r="B195" s="47"/>
      <c r="C195" s="51" t="s">
        <v>224</v>
      </c>
      <c r="D195" s="51"/>
      <c r="E195" s="41"/>
      <c r="F195" s="49"/>
      <c r="G195" s="45" t="s">
        <v>225</v>
      </c>
      <c r="H195" s="50"/>
      <c r="I195" s="162" t="s">
        <v>201</v>
      </c>
      <c r="J195" s="162"/>
      <c r="K195" s="162"/>
      <c r="L195" s="162"/>
      <c r="M195" s="162"/>
      <c r="N195" s="162"/>
    </row>
    <row r="196" spans="1:14" ht="15.75">
      <c r="A196" s="41"/>
      <c r="B196" s="47"/>
      <c r="C196" s="41" t="s">
        <v>226</v>
      </c>
      <c r="D196" s="51"/>
      <c r="E196" s="41"/>
      <c r="F196" s="49"/>
      <c r="G196" s="45" t="s">
        <v>227</v>
      </c>
      <c r="H196" s="50"/>
      <c r="I196" s="162">
        <v>44443</v>
      </c>
      <c r="J196" s="162"/>
      <c r="K196" s="162"/>
      <c r="L196" s="162"/>
      <c r="M196" s="162"/>
      <c r="N196" s="162"/>
    </row>
    <row r="197" spans="1:14" ht="12.75">
      <c r="A197" s="41"/>
      <c r="B197" s="47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53"/>
    </row>
    <row r="198" spans="1:14" ht="12.75">
      <c r="A198" s="41"/>
      <c r="B198" s="54" t="s">
        <v>228</v>
      </c>
      <c r="C198" s="163" t="s">
        <v>219</v>
      </c>
      <c r="D198" s="163"/>
      <c r="E198" s="55"/>
      <c r="F198" s="56" t="s">
        <v>229</v>
      </c>
      <c r="G198" s="164" t="s">
        <v>218</v>
      </c>
      <c r="H198" s="164"/>
      <c r="I198" s="164"/>
      <c r="J198" s="164"/>
      <c r="K198" s="164"/>
      <c r="L198" s="164"/>
      <c r="M198" s="164"/>
      <c r="N198" s="164"/>
    </row>
    <row r="199" spans="1:14" ht="15">
      <c r="A199" s="41"/>
      <c r="B199" s="57" t="s">
        <v>231</v>
      </c>
      <c r="C199" s="165" t="s">
        <v>73</v>
      </c>
      <c r="D199" s="165"/>
      <c r="E199" s="58"/>
      <c r="F199" s="59" t="s">
        <v>233</v>
      </c>
      <c r="G199" s="166" t="s">
        <v>80</v>
      </c>
      <c r="H199" s="166"/>
      <c r="I199" s="166"/>
      <c r="J199" s="166"/>
      <c r="K199" s="166"/>
      <c r="L199" s="166"/>
      <c r="M199" s="166"/>
      <c r="N199" s="166"/>
    </row>
    <row r="200" spans="1:14" ht="15">
      <c r="A200" s="41"/>
      <c r="B200" s="57" t="s">
        <v>234</v>
      </c>
      <c r="C200" s="165" t="s">
        <v>56</v>
      </c>
      <c r="D200" s="165"/>
      <c r="E200" s="58"/>
      <c r="F200" s="59" t="s">
        <v>235</v>
      </c>
      <c r="G200" s="166" t="s">
        <v>177</v>
      </c>
      <c r="H200" s="166"/>
      <c r="I200" s="166"/>
      <c r="J200" s="166"/>
      <c r="K200" s="166"/>
      <c r="L200" s="166"/>
      <c r="M200" s="166"/>
      <c r="N200" s="166"/>
    </row>
    <row r="201" spans="1:14" ht="12.75">
      <c r="A201" s="41"/>
      <c r="B201" s="167" t="s">
        <v>236</v>
      </c>
      <c r="C201" s="167"/>
      <c r="D201" s="167"/>
      <c r="E201" s="60"/>
      <c r="F201" s="168" t="s">
        <v>236</v>
      </c>
      <c r="G201" s="168"/>
      <c r="H201" s="168"/>
      <c r="I201" s="168"/>
      <c r="J201" s="168"/>
      <c r="K201" s="168"/>
      <c r="L201" s="168"/>
      <c r="M201" s="168"/>
      <c r="N201" s="168"/>
    </row>
    <row r="202" spans="1:14" ht="12.75">
      <c r="A202" s="41"/>
      <c r="B202" s="61" t="s">
        <v>237</v>
      </c>
      <c r="C202" s="165" t="s">
        <v>73</v>
      </c>
      <c r="D202" s="165"/>
      <c r="E202" s="58"/>
      <c r="F202" s="62" t="s">
        <v>237</v>
      </c>
      <c r="G202" s="166" t="s">
        <v>80</v>
      </c>
      <c r="H202" s="166"/>
      <c r="I202" s="166"/>
      <c r="J202" s="166"/>
      <c r="K202" s="166"/>
      <c r="L202" s="166"/>
      <c r="M202" s="166"/>
      <c r="N202" s="166"/>
    </row>
    <row r="203" spans="1:14" ht="12.75">
      <c r="A203" s="41"/>
      <c r="B203" s="63" t="s">
        <v>237</v>
      </c>
      <c r="C203" s="169" t="s">
        <v>56</v>
      </c>
      <c r="D203" s="169"/>
      <c r="E203" s="64"/>
      <c r="F203" s="65" t="s">
        <v>237</v>
      </c>
      <c r="G203" s="170" t="s">
        <v>177</v>
      </c>
      <c r="H203" s="170"/>
      <c r="I203" s="170"/>
      <c r="J203" s="170"/>
      <c r="K203" s="170"/>
      <c r="L203" s="170"/>
      <c r="M203" s="170"/>
      <c r="N203" s="170"/>
    </row>
    <row r="204" spans="1:14" ht="12.75">
      <c r="A204" s="41"/>
      <c r="B204" s="47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53"/>
    </row>
    <row r="205" spans="1:14" ht="12.75">
      <c r="A205" s="41"/>
      <c r="B205" s="66" t="s">
        <v>238</v>
      </c>
      <c r="C205" s="41"/>
      <c r="D205" s="41"/>
      <c r="E205" s="41"/>
      <c r="F205" s="67">
        <v>1</v>
      </c>
      <c r="G205" s="67">
        <v>2</v>
      </c>
      <c r="H205" s="67">
        <v>3</v>
      </c>
      <c r="I205" s="67">
        <v>4</v>
      </c>
      <c r="J205" s="67">
        <v>5</v>
      </c>
      <c r="K205" s="171" t="s">
        <v>7</v>
      </c>
      <c r="L205" s="171"/>
      <c r="M205" s="67" t="s">
        <v>239</v>
      </c>
      <c r="N205" s="67" t="s">
        <v>240</v>
      </c>
    </row>
    <row r="206" spans="1:14" ht="15">
      <c r="A206" s="41"/>
      <c r="B206" s="68" t="s">
        <v>241</v>
      </c>
      <c r="C206" s="172" t="str">
        <f>IF(C199&gt;"",C199&amp;" - "&amp;G199,"")</f>
        <v>Karjalainen Niklas - Meretniemi Toivo</v>
      </c>
      <c r="D206" s="172"/>
      <c r="E206" s="70"/>
      <c r="F206" s="71">
        <v>8</v>
      </c>
      <c r="G206" s="71">
        <v>4</v>
      </c>
      <c r="H206" s="71">
        <v>10</v>
      </c>
      <c r="I206" s="71"/>
      <c r="J206" s="72"/>
      <c r="K206" s="73">
        <f>IF(ISBLANK(F206),"",COUNTIF(F206:J206,"&gt;=0"))</f>
        <v>3</v>
      </c>
      <c r="L206" s="74">
        <f>IF(ISBLANK(F206),"",IF(LEFT(F206)="-",1,0)+IF(LEFT(G206)="-",1,0)+IF(LEFT(H206)="-",1,0)+IF(LEFT(I206)="-",1,0)+IF(LEFT(J206)="-",1,0))</f>
        <v>0</v>
      </c>
      <c r="M206" s="75">
        <f aca="true" t="shared" si="8" ref="M206:N210">IF(K206=3,1,"")</f>
        <v>1</v>
      </c>
      <c r="N206" s="76">
        <f t="shared" si="8"/>
      </c>
    </row>
    <row r="207" spans="1:14" ht="15">
      <c r="A207" s="41"/>
      <c r="B207" s="68" t="s">
        <v>242</v>
      </c>
      <c r="C207" s="172" t="str">
        <f>IF(C200&gt;"",C200&amp;" - "&amp;G200,"")</f>
        <v>Hyttinen Eetu - Sammalkorpi Sisu</v>
      </c>
      <c r="D207" s="172"/>
      <c r="E207" s="70"/>
      <c r="F207" s="71">
        <v>-1</v>
      </c>
      <c r="G207" s="71">
        <v>-13</v>
      </c>
      <c r="H207" s="71">
        <v>12</v>
      </c>
      <c r="I207" s="71">
        <v>-8</v>
      </c>
      <c r="J207" s="77"/>
      <c r="K207" s="78">
        <f>IF(ISBLANK(F207),"",COUNTIF(F207:J207,"&gt;=0"))</f>
        <v>1</v>
      </c>
      <c r="L207" s="79">
        <f>IF(ISBLANK(F207),"",IF(LEFT(F207)="-",1,0)+IF(LEFT(G207)="-",1,0)+IF(LEFT(H207)="-",1,0)+IF(LEFT(I207)="-",1,0)+IF(LEFT(J207)="-",1,0))</f>
        <v>3</v>
      </c>
      <c r="M207" s="80">
        <f t="shared" si="8"/>
      </c>
      <c r="N207" s="81">
        <f t="shared" si="8"/>
        <v>1</v>
      </c>
    </row>
    <row r="208" spans="1:14" ht="12.75">
      <c r="A208" s="41"/>
      <c r="B208" s="82" t="s">
        <v>243</v>
      </c>
      <c r="C208" s="69" t="str">
        <f>IF(C202&gt;"",C202&amp;" / "&amp;C203,"")</f>
        <v>Karjalainen Niklas / Hyttinen Eetu</v>
      </c>
      <c r="D208" s="69" t="str">
        <f>IF(G202&gt;"",G202&amp;" / "&amp;G203,"")</f>
        <v>Meretniemi Toivo / Sammalkorpi Sisu</v>
      </c>
      <c r="E208" s="83"/>
      <c r="F208" s="71">
        <v>-6</v>
      </c>
      <c r="G208" s="71">
        <v>5</v>
      </c>
      <c r="H208" s="71">
        <v>-6</v>
      </c>
      <c r="I208" s="71">
        <v>-10</v>
      </c>
      <c r="J208" s="77"/>
      <c r="K208" s="78">
        <f>IF(ISBLANK(F208),"",COUNTIF(F208:J208,"&gt;=0"))</f>
        <v>1</v>
      </c>
      <c r="L208" s="79">
        <f>IF(ISBLANK(F208),"",IF(LEFT(F208)="-",1,0)+IF(LEFT(G208)="-",1,0)+IF(LEFT(H208)="-",1,0)+IF(LEFT(I208)="-",1,0)+IF(LEFT(J208)="-",1,0))</f>
        <v>3</v>
      </c>
      <c r="M208" s="80">
        <f t="shared" si="8"/>
      </c>
      <c r="N208" s="81">
        <f t="shared" si="8"/>
        <v>1</v>
      </c>
    </row>
    <row r="209" spans="1:14" ht="15">
      <c r="A209" s="41"/>
      <c r="B209" s="68" t="s">
        <v>244</v>
      </c>
      <c r="C209" s="172" t="str">
        <f>IF(C199&gt;"",C199&amp;" - "&amp;G200,"")</f>
        <v>Karjalainen Niklas - Sammalkorpi Sisu</v>
      </c>
      <c r="D209" s="172"/>
      <c r="E209" s="70"/>
      <c r="F209" s="71">
        <v>7</v>
      </c>
      <c r="G209" s="71">
        <v>6</v>
      </c>
      <c r="H209" s="71">
        <v>9</v>
      </c>
      <c r="I209" s="71"/>
      <c r="J209" s="77"/>
      <c r="K209" s="78">
        <f>IF(ISBLANK(F209),"",COUNTIF(F209:J209,"&gt;=0"))</f>
        <v>3</v>
      </c>
      <c r="L209" s="79">
        <f>IF(ISBLANK(F209),"",IF(LEFT(F209)="-",1,0)+IF(LEFT(G209)="-",1,0)+IF(LEFT(H209)="-",1,0)+IF(LEFT(I209)="-",1,0)+IF(LEFT(J209)="-",1,0))</f>
        <v>0</v>
      </c>
      <c r="M209" s="80">
        <f t="shared" si="8"/>
        <v>1</v>
      </c>
      <c r="N209" s="81">
        <f t="shared" si="8"/>
      </c>
    </row>
    <row r="210" spans="1:14" ht="15">
      <c r="A210" s="41"/>
      <c r="B210" s="68" t="s">
        <v>245</v>
      </c>
      <c r="C210" s="172" t="str">
        <f>IF(C200&gt;"",C200&amp;" - "&amp;G199,"")</f>
        <v>Hyttinen Eetu - Meretniemi Toivo</v>
      </c>
      <c r="D210" s="172"/>
      <c r="E210" s="70"/>
      <c r="F210" s="71">
        <v>-9</v>
      </c>
      <c r="G210" s="71">
        <v>10</v>
      </c>
      <c r="H210" s="71">
        <v>-8</v>
      </c>
      <c r="I210" s="71">
        <v>11</v>
      </c>
      <c r="J210" s="77">
        <v>11</v>
      </c>
      <c r="K210" s="84">
        <f>IF(ISBLANK(F210),"",COUNTIF(F210:J210,"&gt;=0"))</f>
        <v>3</v>
      </c>
      <c r="L210" s="85">
        <f>IF(ISBLANK(F210),"",IF(LEFT(F210)="-",1,0)+IF(LEFT(G210)="-",1,0)+IF(LEFT(H210)="-",1,0)+IF(LEFT(I210)="-",1,0)+IF(LEFT(J210)="-",1,0))</f>
        <v>2</v>
      </c>
      <c r="M210" s="86">
        <f t="shared" si="8"/>
        <v>1</v>
      </c>
      <c r="N210" s="87">
        <f t="shared" si="8"/>
      </c>
    </row>
    <row r="211" spans="1:14" ht="18.75">
      <c r="A211" s="41"/>
      <c r="B211" s="88"/>
      <c r="C211" s="89"/>
      <c r="D211" s="89"/>
      <c r="E211" s="89"/>
      <c r="F211" s="90"/>
      <c r="G211" s="90"/>
      <c r="H211" s="91"/>
      <c r="I211" s="173" t="s">
        <v>246</v>
      </c>
      <c r="J211" s="173"/>
      <c r="K211" s="92">
        <f>COUNTIF(K206:K210,"=3")</f>
        <v>3</v>
      </c>
      <c r="L211" s="93">
        <f>COUNTIF(L206:L210,"=3")</f>
        <v>2</v>
      </c>
      <c r="M211" s="94">
        <f>SUM(M206:M210)</f>
        <v>3</v>
      </c>
      <c r="N211" s="95">
        <f>SUM(N206:N210)</f>
        <v>2</v>
      </c>
    </row>
    <row r="212" spans="1:14" ht="15">
      <c r="A212" s="41"/>
      <c r="B212" s="96" t="s">
        <v>247</v>
      </c>
      <c r="C212" s="89"/>
      <c r="D212" s="89"/>
      <c r="E212" s="89"/>
      <c r="F212" s="89"/>
      <c r="G212" s="89"/>
      <c r="H212" s="89"/>
      <c r="I212" s="89"/>
      <c r="J212" s="89"/>
      <c r="K212" s="41"/>
      <c r="L212" s="41"/>
      <c r="M212" s="41"/>
      <c r="N212" s="53"/>
    </row>
    <row r="213" spans="1:14" ht="15">
      <c r="A213" s="41"/>
      <c r="B213" s="97" t="s">
        <v>248</v>
      </c>
      <c r="C213" s="98"/>
      <c r="D213" s="99" t="s">
        <v>249</v>
      </c>
      <c r="E213" s="98"/>
      <c r="F213" s="99" t="s">
        <v>36</v>
      </c>
      <c r="G213" s="99"/>
      <c r="H213" s="100"/>
      <c r="I213" s="41"/>
      <c r="J213" s="174" t="s">
        <v>250</v>
      </c>
      <c r="K213" s="174"/>
      <c r="L213" s="174"/>
      <c r="M213" s="174"/>
      <c r="N213" s="174"/>
    </row>
    <row r="214" spans="1:14" ht="21">
      <c r="A214" s="41"/>
      <c r="B214" s="175"/>
      <c r="C214" s="175"/>
      <c r="D214" s="175"/>
      <c r="E214" s="101"/>
      <c r="F214" s="176"/>
      <c r="G214" s="176"/>
      <c r="H214" s="176"/>
      <c r="I214" s="176"/>
      <c r="J214" s="177" t="str">
        <f>IF(M211=3,C198,IF(N211=3,G198,""))</f>
        <v>OPT-86 2</v>
      </c>
      <c r="K214" s="177"/>
      <c r="L214" s="177"/>
      <c r="M214" s="177"/>
      <c r="N214" s="177"/>
    </row>
    <row r="216" spans="1:14" ht="12.75">
      <c r="A216" s="41"/>
      <c r="B216" s="42"/>
      <c r="C216" s="43"/>
      <c r="D216" s="43"/>
      <c r="E216" s="43"/>
      <c r="F216" s="44"/>
      <c r="G216" s="45" t="s">
        <v>220</v>
      </c>
      <c r="H216" s="46"/>
      <c r="I216" s="162" t="s">
        <v>221</v>
      </c>
      <c r="J216" s="162"/>
      <c r="K216" s="162"/>
      <c r="L216" s="162"/>
      <c r="M216" s="162"/>
      <c r="N216" s="162"/>
    </row>
    <row r="217" spans="1:14" ht="12.75">
      <c r="A217" s="41"/>
      <c r="B217" s="47"/>
      <c r="C217" s="48" t="s">
        <v>222</v>
      </c>
      <c r="D217" s="48"/>
      <c r="E217" s="41"/>
      <c r="F217" s="49"/>
      <c r="G217" s="45" t="s">
        <v>223</v>
      </c>
      <c r="H217" s="50"/>
      <c r="I217" s="162" t="s">
        <v>13</v>
      </c>
      <c r="J217" s="162"/>
      <c r="K217" s="162"/>
      <c r="L217" s="162"/>
      <c r="M217" s="162"/>
      <c r="N217" s="162"/>
    </row>
    <row r="218" spans="1:14" ht="15.75">
      <c r="A218" s="41"/>
      <c r="B218" s="47"/>
      <c r="C218" s="51" t="s">
        <v>224</v>
      </c>
      <c r="D218" s="51"/>
      <c r="E218" s="41"/>
      <c r="F218" s="49"/>
      <c r="G218" s="45" t="s">
        <v>225</v>
      </c>
      <c r="H218" s="50"/>
      <c r="I218" s="162" t="s">
        <v>252</v>
      </c>
      <c r="J218" s="162"/>
      <c r="K218" s="162"/>
      <c r="L218" s="162"/>
      <c r="M218" s="162"/>
      <c r="N218" s="162"/>
    </row>
    <row r="219" spans="1:14" ht="15.75">
      <c r="A219" s="41"/>
      <c r="B219" s="47"/>
      <c r="C219" s="41" t="s">
        <v>226</v>
      </c>
      <c r="D219" s="51"/>
      <c r="E219" s="41"/>
      <c r="F219" s="49"/>
      <c r="G219" s="45" t="s">
        <v>227</v>
      </c>
      <c r="H219" s="50"/>
      <c r="I219" s="162">
        <v>44443</v>
      </c>
      <c r="J219" s="162"/>
      <c r="K219" s="162"/>
      <c r="L219" s="162"/>
      <c r="M219" s="162"/>
      <c r="N219" s="162"/>
    </row>
    <row r="220" spans="1:14" ht="12.75">
      <c r="A220" s="41"/>
      <c r="B220" s="47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53"/>
    </row>
    <row r="221" spans="1:14" ht="12.75">
      <c r="A221" s="41"/>
      <c r="B221" s="54" t="s">
        <v>228</v>
      </c>
      <c r="C221" s="163" t="s">
        <v>230</v>
      </c>
      <c r="D221" s="163"/>
      <c r="E221" s="55"/>
      <c r="F221" s="56" t="s">
        <v>229</v>
      </c>
      <c r="G221" s="164" t="s">
        <v>25</v>
      </c>
      <c r="H221" s="164"/>
      <c r="I221" s="164"/>
      <c r="J221" s="164"/>
      <c r="K221" s="164"/>
      <c r="L221" s="164"/>
      <c r="M221" s="164"/>
      <c r="N221" s="164"/>
    </row>
    <row r="222" spans="1:14" ht="15">
      <c r="A222" s="41"/>
      <c r="B222" s="57" t="s">
        <v>231</v>
      </c>
      <c r="C222" s="165" t="s">
        <v>91</v>
      </c>
      <c r="D222" s="165"/>
      <c r="E222" s="58"/>
      <c r="F222" s="59" t="s">
        <v>233</v>
      </c>
      <c r="G222" s="166" t="s">
        <v>116</v>
      </c>
      <c r="H222" s="166"/>
      <c r="I222" s="166"/>
      <c r="J222" s="166"/>
      <c r="K222" s="166"/>
      <c r="L222" s="166"/>
      <c r="M222" s="166"/>
      <c r="N222" s="166"/>
    </row>
    <row r="223" spans="1:14" ht="15">
      <c r="A223" s="41"/>
      <c r="B223" s="57" t="s">
        <v>234</v>
      </c>
      <c r="C223" s="165" t="s">
        <v>97</v>
      </c>
      <c r="D223" s="165"/>
      <c r="E223" s="58"/>
      <c r="F223" s="59" t="s">
        <v>235</v>
      </c>
      <c r="G223" s="166" t="s">
        <v>76</v>
      </c>
      <c r="H223" s="166"/>
      <c r="I223" s="166"/>
      <c r="J223" s="166"/>
      <c r="K223" s="166"/>
      <c r="L223" s="166"/>
      <c r="M223" s="166"/>
      <c r="N223" s="166"/>
    </row>
    <row r="224" spans="1:14" ht="12.75">
      <c r="A224" s="41"/>
      <c r="B224" s="167" t="s">
        <v>236</v>
      </c>
      <c r="C224" s="167"/>
      <c r="D224" s="167"/>
      <c r="E224" s="60"/>
      <c r="F224" s="168" t="s">
        <v>236</v>
      </c>
      <c r="G224" s="168"/>
      <c r="H224" s="168"/>
      <c r="I224" s="168"/>
      <c r="J224" s="168"/>
      <c r="K224" s="168"/>
      <c r="L224" s="168"/>
      <c r="M224" s="168"/>
      <c r="N224" s="168"/>
    </row>
    <row r="225" spans="1:14" ht="12.75">
      <c r="A225" s="41"/>
      <c r="B225" s="61" t="s">
        <v>237</v>
      </c>
      <c r="C225" s="165" t="s">
        <v>91</v>
      </c>
      <c r="D225" s="165"/>
      <c r="E225" s="58"/>
      <c r="F225" s="62" t="s">
        <v>237</v>
      </c>
      <c r="G225" s="166" t="s">
        <v>76</v>
      </c>
      <c r="H225" s="166"/>
      <c r="I225" s="166"/>
      <c r="J225" s="166"/>
      <c r="K225" s="166"/>
      <c r="L225" s="166"/>
      <c r="M225" s="166"/>
      <c r="N225" s="166"/>
    </row>
    <row r="226" spans="1:14" ht="12.75">
      <c r="A226" s="41"/>
      <c r="B226" s="63" t="s">
        <v>237</v>
      </c>
      <c r="C226" s="169" t="s">
        <v>97</v>
      </c>
      <c r="D226" s="169"/>
      <c r="E226" s="64"/>
      <c r="F226" s="65" t="s">
        <v>237</v>
      </c>
      <c r="G226" s="170" t="s">
        <v>24</v>
      </c>
      <c r="H226" s="170"/>
      <c r="I226" s="170"/>
      <c r="J226" s="170"/>
      <c r="K226" s="170"/>
      <c r="L226" s="170"/>
      <c r="M226" s="170"/>
      <c r="N226" s="170"/>
    </row>
    <row r="227" spans="1:14" ht="12.75">
      <c r="A227" s="41"/>
      <c r="B227" s="47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53"/>
    </row>
    <row r="228" spans="1:14" ht="12.75">
      <c r="A228" s="41"/>
      <c r="B228" s="66" t="s">
        <v>238</v>
      </c>
      <c r="C228" s="41"/>
      <c r="D228" s="41"/>
      <c r="E228" s="41"/>
      <c r="F228" s="67">
        <v>1</v>
      </c>
      <c r="G228" s="67">
        <v>2</v>
      </c>
      <c r="H228" s="67">
        <v>3</v>
      </c>
      <c r="I228" s="67">
        <v>4</v>
      </c>
      <c r="J228" s="67">
        <v>5</v>
      </c>
      <c r="K228" s="171" t="s">
        <v>7</v>
      </c>
      <c r="L228" s="171"/>
      <c r="M228" s="67" t="s">
        <v>239</v>
      </c>
      <c r="N228" s="67" t="s">
        <v>240</v>
      </c>
    </row>
    <row r="229" spans="1:14" ht="15">
      <c r="A229" s="41"/>
      <c r="B229" s="68" t="s">
        <v>241</v>
      </c>
      <c r="C229" s="172" t="str">
        <f>IF(C222&gt;"",C222&amp;" - "&amp;G222,"")</f>
        <v>Lampinen Kaarlo - Haak Tito</v>
      </c>
      <c r="D229" s="172"/>
      <c r="E229" s="70"/>
      <c r="F229" s="71">
        <v>4</v>
      </c>
      <c r="G229" s="71">
        <v>9</v>
      </c>
      <c r="H229" s="71">
        <v>-9</v>
      </c>
      <c r="I229" s="71">
        <v>8</v>
      </c>
      <c r="J229" s="72"/>
      <c r="K229" s="73">
        <f>IF(ISBLANK(F229),"",COUNTIF(F229:J229,"&gt;=0"))</f>
        <v>3</v>
      </c>
      <c r="L229" s="74">
        <f>IF(ISBLANK(F229),"",IF(LEFT(F229)="-",1,0)+IF(LEFT(G229)="-",1,0)+IF(LEFT(H229)="-",1,0)+IF(LEFT(I229)="-",1,0)+IF(LEFT(J229)="-",1,0))</f>
        <v>1</v>
      </c>
      <c r="M229" s="75">
        <f aca="true" t="shared" si="9" ref="M229:N233">IF(K229=3,1,"")</f>
        <v>1</v>
      </c>
      <c r="N229" s="76">
        <f t="shared" si="9"/>
      </c>
    </row>
    <row r="230" spans="1:14" ht="15">
      <c r="A230" s="41"/>
      <c r="B230" s="68" t="s">
        <v>242</v>
      </c>
      <c r="C230" s="172" t="str">
        <f>IF(C223&gt;"",C223&amp;" - "&amp;G223,"")</f>
        <v>Niemelä Konsta - Siven Pyry</v>
      </c>
      <c r="D230" s="172"/>
      <c r="E230" s="70"/>
      <c r="F230" s="71">
        <v>-3</v>
      </c>
      <c r="G230" s="71">
        <v>-7</v>
      </c>
      <c r="H230" s="71">
        <v>-3</v>
      </c>
      <c r="I230" s="71"/>
      <c r="J230" s="77"/>
      <c r="K230" s="78">
        <f>IF(ISBLANK(F230),"",COUNTIF(F230:J230,"&gt;=0"))</f>
        <v>0</v>
      </c>
      <c r="L230" s="79">
        <f>IF(ISBLANK(F230),"",IF(LEFT(F230)="-",1,0)+IF(LEFT(G230)="-",1,0)+IF(LEFT(H230)="-",1,0)+IF(LEFT(I230)="-",1,0)+IF(LEFT(J230)="-",1,0))</f>
        <v>3</v>
      </c>
      <c r="M230" s="80">
        <f t="shared" si="9"/>
      </c>
      <c r="N230" s="81">
        <f t="shared" si="9"/>
        <v>1</v>
      </c>
    </row>
    <row r="231" spans="1:14" ht="12.75">
      <c r="A231" s="41"/>
      <c r="B231" s="82" t="s">
        <v>243</v>
      </c>
      <c r="C231" s="69" t="str">
        <f>IF(C225&gt;"",C225&amp;" / "&amp;C226,"")</f>
        <v>Lampinen Kaarlo / Niemelä Konsta</v>
      </c>
      <c r="D231" s="69" t="str">
        <f>IF(G225&gt;"",G225&amp;" / "&amp;G226,"")</f>
        <v>Siven Pyry / Jokitalo Roni</v>
      </c>
      <c r="E231" s="83"/>
      <c r="F231" s="71">
        <v>8</v>
      </c>
      <c r="G231" s="71">
        <v>-6</v>
      </c>
      <c r="H231" s="71">
        <v>-4</v>
      </c>
      <c r="I231" s="71">
        <v>-3</v>
      </c>
      <c r="J231" s="77"/>
      <c r="K231" s="78">
        <f>IF(ISBLANK(F231),"",COUNTIF(F231:J231,"&gt;=0"))</f>
        <v>1</v>
      </c>
      <c r="L231" s="79">
        <f>IF(ISBLANK(F231),"",IF(LEFT(F231)="-",1,0)+IF(LEFT(G231)="-",1,0)+IF(LEFT(H231)="-",1,0)+IF(LEFT(I231)="-",1,0)+IF(LEFT(J231)="-",1,0))</f>
        <v>3</v>
      </c>
      <c r="M231" s="80">
        <f t="shared" si="9"/>
      </c>
      <c r="N231" s="81">
        <f t="shared" si="9"/>
        <v>1</v>
      </c>
    </row>
    <row r="232" spans="1:14" ht="15">
      <c r="A232" s="41"/>
      <c r="B232" s="68" t="s">
        <v>244</v>
      </c>
      <c r="C232" s="172" t="str">
        <f>IF(C222&gt;"",C222&amp;" - "&amp;G223,"")</f>
        <v>Lampinen Kaarlo - Siven Pyry</v>
      </c>
      <c r="D232" s="172"/>
      <c r="E232" s="70"/>
      <c r="F232" s="71">
        <v>-6</v>
      </c>
      <c r="G232" s="71">
        <v>-4</v>
      </c>
      <c r="H232" s="71">
        <v>-1</v>
      </c>
      <c r="I232" s="71"/>
      <c r="J232" s="77"/>
      <c r="K232" s="78">
        <f>IF(ISBLANK(F232),"",COUNTIF(F232:J232,"&gt;=0"))</f>
        <v>0</v>
      </c>
      <c r="L232" s="79">
        <f>IF(ISBLANK(F232),"",IF(LEFT(F232)="-",1,0)+IF(LEFT(G232)="-",1,0)+IF(LEFT(H232)="-",1,0)+IF(LEFT(I232)="-",1,0)+IF(LEFT(J232)="-",1,0))</f>
        <v>3</v>
      </c>
      <c r="M232" s="80">
        <f t="shared" si="9"/>
      </c>
      <c r="N232" s="81">
        <f t="shared" si="9"/>
        <v>1</v>
      </c>
    </row>
    <row r="233" spans="1:14" ht="15">
      <c r="A233" s="41"/>
      <c r="B233" s="68" t="s">
        <v>245</v>
      </c>
      <c r="C233" s="172" t="str">
        <f>IF(C223&gt;"",C223&amp;" - "&amp;G222,"")</f>
        <v>Niemelä Konsta - Haak Tito</v>
      </c>
      <c r="D233" s="172"/>
      <c r="E233" s="70"/>
      <c r="F233" s="71"/>
      <c r="G233" s="71"/>
      <c r="H233" s="71"/>
      <c r="I233" s="71"/>
      <c r="J233" s="77"/>
      <c r="K233" s="84">
        <f>IF(ISBLANK(F233),"",COUNTIF(F233:J233,"&gt;=0"))</f>
      </c>
      <c r="L233" s="85">
        <f>IF(ISBLANK(F233),"",IF(LEFT(F233)="-",1,0)+IF(LEFT(G233)="-",1,0)+IF(LEFT(H233)="-",1,0)+IF(LEFT(I233)="-",1,0)+IF(LEFT(J233)="-",1,0))</f>
      </c>
      <c r="M233" s="86">
        <f t="shared" si="9"/>
      </c>
      <c r="N233" s="87">
        <f t="shared" si="9"/>
      </c>
    </row>
    <row r="234" spans="1:14" ht="18.75">
      <c r="A234" s="41"/>
      <c r="B234" s="88"/>
      <c r="C234" s="89"/>
      <c r="D234" s="89"/>
      <c r="E234" s="89"/>
      <c r="F234" s="90"/>
      <c r="G234" s="90"/>
      <c r="H234" s="91"/>
      <c r="I234" s="173" t="s">
        <v>246</v>
      </c>
      <c r="J234" s="173"/>
      <c r="K234" s="92">
        <f>COUNTIF(K229:K233,"=3")</f>
        <v>1</v>
      </c>
      <c r="L234" s="93">
        <f>COUNTIF(L229:L233,"=3")</f>
        <v>3</v>
      </c>
      <c r="M234" s="94">
        <f>SUM(M229:M233)</f>
        <v>1</v>
      </c>
      <c r="N234" s="95">
        <f>SUM(N229:N233)</f>
        <v>3</v>
      </c>
    </row>
    <row r="235" spans="1:14" ht="15">
      <c r="A235" s="41"/>
      <c r="B235" s="96" t="s">
        <v>247</v>
      </c>
      <c r="C235" s="89"/>
      <c r="D235" s="89"/>
      <c r="E235" s="89"/>
      <c r="F235" s="89"/>
      <c r="G235" s="89"/>
      <c r="H235" s="89"/>
      <c r="I235" s="89"/>
      <c r="J235" s="89"/>
      <c r="K235" s="41"/>
      <c r="L235" s="41"/>
      <c r="M235" s="41"/>
      <c r="N235" s="53"/>
    </row>
    <row r="236" spans="1:14" ht="15">
      <c r="A236" s="41"/>
      <c r="B236" s="97" t="s">
        <v>248</v>
      </c>
      <c r="C236" s="98"/>
      <c r="D236" s="99" t="s">
        <v>249</v>
      </c>
      <c r="E236" s="98"/>
      <c r="F236" s="99" t="s">
        <v>36</v>
      </c>
      <c r="G236" s="99"/>
      <c r="H236" s="100"/>
      <c r="I236" s="41"/>
      <c r="J236" s="174" t="s">
        <v>250</v>
      </c>
      <c r="K236" s="174"/>
      <c r="L236" s="174"/>
      <c r="M236" s="174"/>
      <c r="N236" s="174"/>
    </row>
    <row r="237" spans="1:14" ht="21">
      <c r="A237" s="41"/>
      <c r="B237" s="175"/>
      <c r="C237" s="175"/>
      <c r="D237" s="175"/>
      <c r="E237" s="101"/>
      <c r="F237" s="176"/>
      <c r="G237" s="176"/>
      <c r="H237" s="176"/>
      <c r="I237" s="176"/>
      <c r="J237" s="177" t="str">
        <f>IF(M234=3,C221,IF(N234=3,G221,""))</f>
        <v>YPTS</v>
      </c>
      <c r="K237" s="177"/>
      <c r="L237" s="177"/>
      <c r="M237" s="177"/>
      <c r="N237" s="177"/>
    </row>
    <row r="239" spans="1:14" ht="12.75">
      <c r="A239" s="41"/>
      <c r="B239" s="42"/>
      <c r="C239" s="43"/>
      <c r="D239" s="43"/>
      <c r="E239" s="43"/>
      <c r="F239" s="44"/>
      <c r="G239" s="45" t="s">
        <v>220</v>
      </c>
      <c r="H239" s="46"/>
      <c r="I239" s="162" t="s">
        <v>221</v>
      </c>
      <c r="J239" s="162"/>
      <c r="K239" s="162"/>
      <c r="L239" s="162"/>
      <c r="M239" s="162"/>
      <c r="N239" s="162"/>
    </row>
    <row r="240" spans="1:14" ht="12.75">
      <c r="A240" s="41"/>
      <c r="B240" s="47"/>
      <c r="C240" s="48" t="s">
        <v>222</v>
      </c>
      <c r="D240" s="48"/>
      <c r="E240" s="41"/>
      <c r="F240" s="49"/>
      <c r="G240" s="45" t="s">
        <v>223</v>
      </c>
      <c r="H240" s="50"/>
      <c r="I240" s="162" t="s">
        <v>13</v>
      </c>
      <c r="J240" s="162"/>
      <c r="K240" s="162"/>
      <c r="L240" s="162"/>
      <c r="M240" s="162"/>
      <c r="N240" s="162"/>
    </row>
    <row r="241" spans="1:14" ht="15.75">
      <c r="A241" s="41"/>
      <c r="B241" s="47"/>
      <c r="C241" s="51" t="s">
        <v>224</v>
      </c>
      <c r="D241" s="51"/>
      <c r="E241" s="41"/>
      <c r="F241" s="49"/>
      <c r="G241" s="45" t="s">
        <v>225</v>
      </c>
      <c r="H241" s="50"/>
      <c r="I241" s="162" t="s">
        <v>253</v>
      </c>
      <c r="J241" s="162"/>
      <c r="K241" s="162"/>
      <c r="L241" s="162"/>
      <c r="M241" s="162"/>
      <c r="N241" s="162"/>
    </row>
    <row r="242" spans="1:14" ht="15.75">
      <c r="A242" s="41"/>
      <c r="B242" s="47"/>
      <c r="C242" s="41" t="s">
        <v>226</v>
      </c>
      <c r="D242" s="51"/>
      <c r="E242" s="41"/>
      <c r="F242" s="49"/>
      <c r="G242" s="45" t="s">
        <v>227</v>
      </c>
      <c r="H242" s="50"/>
      <c r="I242" s="162">
        <v>44443</v>
      </c>
      <c r="J242" s="162"/>
      <c r="K242" s="162"/>
      <c r="L242" s="162"/>
      <c r="M242" s="162"/>
      <c r="N242" s="162"/>
    </row>
    <row r="243" spans="1:14" ht="12.75">
      <c r="A243" s="41"/>
      <c r="B243" s="47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53"/>
    </row>
    <row r="244" spans="1:14" ht="12.75">
      <c r="A244" s="41"/>
      <c r="B244" s="54" t="s">
        <v>228</v>
      </c>
      <c r="C244" s="163" t="s">
        <v>218</v>
      </c>
      <c r="D244" s="163"/>
      <c r="E244" s="55"/>
      <c r="F244" s="56" t="s">
        <v>229</v>
      </c>
      <c r="G244" s="164" t="s">
        <v>13</v>
      </c>
      <c r="H244" s="164"/>
      <c r="I244" s="164"/>
      <c r="J244" s="164"/>
      <c r="K244" s="164"/>
      <c r="L244" s="164"/>
      <c r="M244" s="164"/>
      <c r="N244" s="164"/>
    </row>
    <row r="245" spans="1:14" ht="15">
      <c r="A245" s="41"/>
      <c r="B245" s="57" t="s">
        <v>231</v>
      </c>
      <c r="C245" s="165" t="s">
        <v>177</v>
      </c>
      <c r="D245" s="165"/>
      <c r="E245" s="58"/>
      <c r="F245" s="59" t="s">
        <v>233</v>
      </c>
      <c r="G245" s="166" t="s">
        <v>12</v>
      </c>
      <c r="H245" s="166"/>
      <c r="I245" s="166"/>
      <c r="J245" s="166"/>
      <c r="K245" s="166"/>
      <c r="L245" s="166"/>
      <c r="M245" s="166"/>
      <c r="N245" s="166"/>
    </row>
    <row r="246" spans="1:14" ht="15">
      <c r="A246" s="41"/>
      <c r="B246" s="57" t="s">
        <v>234</v>
      </c>
      <c r="C246" s="165" t="s">
        <v>80</v>
      </c>
      <c r="D246" s="165"/>
      <c r="E246" s="58"/>
      <c r="F246" s="59" t="s">
        <v>235</v>
      </c>
      <c r="G246" s="166" t="s">
        <v>232</v>
      </c>
      <c r="H246" s="166"/>
      <c r="I246" s="166"/>
      <c r="J246" s="166"/>
      <c r="K246" s="166"/>
      <c r="L246" s="166"/>
      <c r="M246" s="166"/>
      <c r="N246" s="166"/>
    </row>
    <row r="247" spans="1:14" ht="12.75">
      <c r="A247" s="41"/>
      <c r="B247" s="167" t="s">
        <v>236</v>
      </c>
      <c r="C247" s="167"/>
      <c r="D247" s="167"/>
      <c r="E247" s="60"/>
      <c r="F247" s="168" t="s">
        <v>236</v>
      </c>
      <c r="G247" s="168"/>
      <c r="H247" s="168"/>
      <c r="I247" s="168"/>
      <c r="J247" s="168"/>
      <c r="K247" s="168"/>
      <c r="L247" s="168"/>
      <c r="M247" s="168"/>
      <c r="N247" s="168"/>
    </row>
    <row r="248" spans="1:14" ht="12.75">
      <c r="A248" s="41"/>
      <c r="B248" s="61" t="s">
        <v>237</v>
      </c>
      <c r="C248" s="165" t="s">
        <v>177</v>
      </c>
      <c r="D248" s="165"/>
      <c r="E248" s="58"/>
      <c r="F248" s="62" t="s">
        <v>237</v>
      </c>
      <c r="G248" s="166" t="s">
        <v>12</v>
      </c>
      <c r="H248" s="166"/>
      <c r="I248" s="166"/>
      <c r="J248" s="166"/>
      <c r="K248" s="166"/>
      <c r="L248" s="166"/>
      <c r="M248" s="166"/>
      <c r="N248" s="166"/>
    </row>
    <row r="249" spans="1:14" ht="12.75">
      <c r="A249" s="41"/>
      <c r="B249" s="63" t="s">
        <v>237</v>
      </c>
      <c r="C249" s="169" t="s">
        <v>80</v>
      </c>
      <c r="D249" s="169"/>
      <c r="E249" s="64"/>
      <c r="F249" s="65" t="s">
        <v>237</v>
      </c>
      <c r="G249" s="170" t="s">
        <v>232</v>
      </c>
      <c r="H249" s="170"/>
      <c r="I249" s="170"/>
      <c r="J249" s="170"/>
      <c r="K249" s="170"/>
      <c r="L249" s="170"/>
      <c r="M249" s="170"/>
      <c r="N249" s="170"/>
    </row>
    <row r="250" spans="1:14" ht="12.75">
      <c r="A250" s="41"/>
      <c r="B250" s="47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53"/>
    </row>
    <row r="251" spans="1:14" ht="12.75">
      <c r="A251" s="41"/>
      <c r="B251" s="66" t="s">
        <v>238</v>
      </c>
      <c r="C251" s="41"/>
      <c r="D251" s="41"/>
      <c r="E251" s="41"/>
      <c r="F251" s="67">
        <v>1</v>
      </c>
      <c r="G251" s="67">
        <v>2</v>
      </c>
      <c r="H251" s="67">
        <v>3</v>
      </c>
      <c r="I251" s="67">
        <v>4</v>
      </c>
      <c r="J251" s="67">
        <v>5</v>
      </c>
      <c r="K251" s="171" t="s">
        <v>7</v>
      </c>
      <c r="L251" s="171"/>
      <c r="M251" s="67" t="s">
        <v>239</v>
      </c>
      <c r="N251" s="67" t="s">
        <v>240</v>
      </c>
    </row>
    <row r="252" spans="1:14" ht="15">
      <c r="A252" s="41"/>
      <c r="B252" s="68" t="s">
        <v>241</v>
      </c>
      <c r="C252" s="172" t="str">
        <f>IF(C245&gt;"",C245&amp;" - "&amp;G245,"")</f>
        <v>Sammalkorpi Sisu - Oinas Luka</v>
      </c>
      <c r="D252" s="172"/>
      <c r="E252" s="70"/>
      <c r="F252" s="71">
        <v>7</v>
      </c>
      <c r="G252" s="71">
        <v>-6</v>
      </c>
      <c r="H252" s="71">
        <v>-2</v>
      </c>
      <c r="I252" s="71">
        <v>-3</v>
      </c>
      <c r="J252" s="72"/>
      <c r="K252" s="73">
        <f>IF(ISBLANK(F252),"",COUNTIF(F252:J252,"&gt;=0"))</f>
        <v>1</v>
      </c>
      <c r="L252" s="74">
        <f>IF(ISBLANK(F252),"",IF(LEFT(F252)="-",1,0)+IF(LEFT(G252)="-",1,0)+IF(LEFT(H252)="-",1,0)+IF(LEFT(I252)="-",1,0)+IF(LEFT(J252)="-",1,0))</f>
        <v>3</v>
      </c>
      <c r="M252" s="75">
        <f aca="true" t="shared" si="10" ref="M252:N256">IF(K252=3,1,"")</f>
      </c>
      <c r="N252" s="76">
        <f t="shared" si="10"/>
        <v>1</v>
      </c>
    </row>
    <row r="253" spans="1:14" ht="15">
      <c r="A253" s="41"/>
      <c r="B253" s="68" t="s">
        <v>242</v>
      </c>
      <c r="C253" s="172" t="str">
        <f>IF(C246&gt;"",C246&amp;" - "&amp;G246,"")</f>
        <v>Meretniemi Toivo - Vuoti Henrik</v>
      </c>
      <c r="D253" s="172"/>
      <c r="E253" s="70"/>
      <c r="F253" s="71">
        <v>-4</v>
      </c>
      <c r="G253" s="71">
        <v>-7</v>
      </c>
      <c r="H253" s="71">
        <v>-8</v>
      </c>
      <c r="I253" s="71"/>
      <c r="J253" s="77"/>
      <c r="K253" s="78">
        <f>IF(ISBLANK(F253),"",COUNTIF(F253:J253,"&gt;=0"))</f>
        <v>0</v>
      </c>
      <c r="L253" s="79">
        <f>IF(ISBLANK(F253),"",IF(LEFT(F253)="-",1,0)+IF(LEFT(G253)="-",1,0)+IF(LEFT(H253)="-",1,0)+IF(LEFT(I253)="-",1,0)+IF(LEFT(J253)="-",1,0))</f>
        <v>3</v>
      </c>
      <c r="M253" s="80">
        <f t="shared" si="10"/>
      </c>
      <c r="N253" s="81">
        <f t="shared" si="10"/>
        <v>1</v>
      </c>
    </row>
    <row r="254" spans="1:14" ht="12.75">
      <c r="A254" s="41"/>
      <c r="B254" s="82" t="s">
        <v>243</v>
      </c>
      <c r="C254" s="69" t="str">
        <f>IF(C248&gt;"",C248&amp;" / "&amp;C249,"")</f>
        <v>Sammalkorpi Sisu / Meretniemi Toivo</v>
      </c>
      <c r="D254" s="69" t="str">
        <f>IF(G248&gt;"",G248&amp;" / "&amp;G249,"")</f>
        <v>Oinas Luka / Vuoti Henrik</v>
      </c>
      <c r="E254" s="83"/>
      <c r="F254" s="71">
        <v>-7</v>
      </c>
      <c r="G254" s="71">
        <v>-7</v>
      </c>
      <c r="H254" s="71">
        <v>-2</v>
      </c>
      <c r="I254" s="71"/>
      <c r="J254" s="77"/>
      <c r="K254" s="78">
        <f>IF(ISBLANK(F254),"",COUNTIF(F254:J254,"&gt;=0"))</f>
        <v>0</v>
      </c>
      <c r="L254" s="79">
        <f>IF(ISBLANK(F254),"",IF(LEFT(F254)="-",1,0)+IF(LEFT(G254)="-",1,0)+IF(LEFT(H254)="-",1,0)+IF(LEFT(I254)="-",1,0)+IF(LEFT(J254)="-",1,0))</f>
        <v>3</v>
      </c>
      <c r="M254" s="80">
        <f t="shared" si="10"/>
      </c>
      <c r="N254" s="81">
        <f t="shared" si="10"/>
        <v>1</v>
      </c>
    </row>
    <row r="255" spans="1:14" ht="15">
      <c r="A255" s="41"/>
      <c r="B255" s="68" t="s">
        <v>244</v>
      </c>
      <c r="C255" s="172" t="str">
        <f>IF(C245&gt;"",C245&amp;" - "&amp;G246,"")</f>
        <v>Sammalkorpi Sisu - Vuoti Henrik</v>
      </c>
      <c r="D255" s="172"/>
      <c r="E255" s="70"/>
      <c r="F255" s="71"/>
      <c r="G255" s="71"/>
      <c r="H255" s="71"/>
      <c r="I255" s="71"/>
      <c r="J255" s="77"/>
      <c r="K255" s="78">
        <f>IF(ISBLANK(F255),"",COUNTIF(F255:J255,"&gt;=0"))</f>
      </c>
      <c r="L255" s="79">
        <f>IF(ISBLANK(F255),"",IF(LEFT(F255)="-",1,0)+IF(LEFT(G255)="-",1,0)+IF(LEFT(H255)="-",1,0)+IF(LEFT(I255)="-",1,0)+IF(LEFT(J255)="-",1,0))</f>
      </c>
      <c r="M255" s="80">
        <f t="shared" si="10"/>
      </c>
      <c r="N255" s="81">
        <f t="shared" si="10"/>
      </c>
    </row>
    <row r="256" spans="1:14" ht="15">
      <c r="A256" s="41"/>
      <c r="B256" s="68" t="s">
        <v>245</v>
      </c>
      <c r="C256" s="172" t="str">
        <f>IF(C246&gt;"",C246&amp;" - "&amp;G245,"")</f>
        <v>Meretniemi Toivo - Oinas Luka</v>
      </c>
      <c r="D256" s="172"/>
      <c r="E256" s="70"/>
      <c r="F256" s="71"/>
      <c r="G256" s="71"/>
      <c r="H256" s="71"/>
      <c r="I256" s="71"/>
      <c r="J256" s="77"/>
      <c r="K256" s="84">
        <f>IF(ISBLANK(F256),"",COUNTIF(F256:J256,"&gt;=0"))</f>
      </c>
      <c r="L256" s="85">
        <f>IF(ISBLANK(F256),"",IF(LEFT(F256)="-",1,0)+IF(LEFT(G256)="-",1,0)+IF(LEFT(H256)="-",1,0)+IF(LEFT(I256)="-",1,0)+IF(LEFT(J256)="-",1,0))</f>
      </c>
      <c r="M256" s="86">
        <f t="shared" si="10"/>
      </c>
      <c r="N256" s="87">
        <f t="shared" si="10"/>
      </c>
    </row>
    <row r="257" spans="1:14" ht="18.75">
      <c r="A257" s="41"/>
      <c r="B257" s="88"/>
      <c r="C257" s="89"/>
      <c r="D257" s="89"/>
      <c r="E257" s="89"/>
      <c r="F257" s="90"/>
      <c r="G257" s="90"/>
      <c r="H257" s="91"/>
      <c r="I257" s="173" t="s">
        <v>246</v>
      </c>
      <c r="J257" s="173"/>
      <c r="K257" s="92">
        <f>COUNTIF(K252:K256,"=3")</f>
        <v>0</v>
      </c>
      <c r="L257" s="93">
        <f>COUNTIF(L252:L256,"=3")</f>
        <v>3</v>
      </c>
      <c r="M257" s="94">
        <f>SUM(M252:M256)</f>
        <v>0</v>
      </c>
      <c r="N257" s="95">
        <f>SUM(N252:N256)</f>
        <v>3</v>
      </c>
    </row>
    <row r="258" spans="1:14" ht="15">
      <c r="A258" s="41"/>
      <c r="B258" s="96" t="s">
        <v>247</v>
      </c>
      <c r="C258" s="89"/>
      <c r="D258" s="89"/>
      <c r="E258" s="89"/>
      <c r="F258" s="89"/>
      <c r="G258" s="89"/>
      <c r="H258" s="89"/>
      <c r="I258" s="89"/>
      <c r="J258" s="89"/>
      <c r="K258" s="41"/>
      <c r="L258" s="41"/>
      <c r="M258" s="41"/>
      <c r="N258" s="53"/>
    </row>
    <row r="259" spans="1:14" ht="15">
      <c r="A259" s="41"/>
      <c r="B259" s="97" t="s">
        <v>248</v>
      </c>
      <c r="C259" s="98"/>
      <c r="D259" s="99" t="s">
        <v>249</v>
      </c>
      <c r="E259" s="98"/>
      <c r="F259" s="99" t="s">
        <v>36</v>
      </c>
      <c r="G259" s="99"/>
      <c r="H259" s="100"/>
      <c r="I259" s="41"/>
      <c r="J259" s="174" t="s">
        <v>250</v>
      </c>
      <c r="K259" s="174"/>
      <c r="L259" s="174"/>
      <c r="M259" s="174"/>
      <c r="N259" s="174"/>
    </row>
    <row r="260" spans="1:14" ht="21">
      <c r="A260" s="41"/>
      <c r="B260" s="175"/>
      <c r="C260" s="175"/>
      <c r="D260" s="175"/>
      <c r="E260" s="101"/>
      <c r="F260" s="176"/>
      <c r="G260" s="176"/>
      <c r="H260" s="176"/>
      <c r="I260" s="176"/>
      <c r="J260" s="177" t="str">
        <f>IF(M257=3,C244,IF(N257=3,G244,""))</f>
        <v>OPT-86</v>
      </c>
      <c r="K260" s="177"/>
      <c r="L260" s="177"/>
      <c r="M260" s="177"/>
      <c r="N260" s="177"/>
    </row>
    <row r="262" spans="1:14" ht="12.75">
      <c r="A262" s="41"/>
      <c r="B262" s="42"/>
      <c r="C262" s="43"/>
      <c r="D262" s="43"/>
      <c r="E262" s="43"/>
      <c r="F262" s="44"/>
      <c r="G262" s="45" t="s">
        <v>220</v>
      </c>
      <c r="H262" s="46"/>
      <c r="I262" s="162" t="s">
        <v>221</v>
      </c>
      <c r="J262" s="162"/>
      <c r="K262" s="162"/>
      <c r="L262" s="162"/>
      <c r="M262" s="162"/>
      <c r="N262" s="162"/>
    </row>
    <row r="263" spans="1:14" ht="12.75">
      <c r="A263" s="41"/>
      <c r="B263" s="47"/>
      <c r="C263" s="48" t="s">
        <v>222</v>
      </c>
      <c r="D263" s="48"/>
      <c r="E263" s="41"/>
      <c r="F263" s="49"/>
      <c r="G263" s="45" t="s">
        <v>223</v>
      </c>
      <c r="H263" s="50"/>
      <c r="I263" s="162" t="s">
        <v>13</v>
      </c>
      <c r="J263" s="162"/>
      <c r="K263" s="162"/>
      <c r="L263" s="162"/>
      <c r="M263" s="162"/>
      <c r="N263" s="162"/>
    </row>
    <row r="264" spans="1:14" ht="15.75">
      <c r="A264" s="41"/>
      <c r="B264" s="47"/>
      <c r="C264" s="51" t="s">
        <v>224</v>
      </c>
      <c r="D264" s="51"/>
      <c r="E264" s="41"/>
      <c r="F264" s="49"/>
      <c r="G264" s="45" t="s">
        <v>225</v>
      </c>
      <c r="H264" s="50"/>
      <c r="I264" s="162" t="s">
        <v>253</v>
      </c>
      <c r="J264" s="162"/>
      <c r="K264" s="162"/>
      <c r="L264" s="162"/>
      <c r="M264" s="162"/>
      <c r="N264" s="162"/>
    </row>
    <row r="265" spans="1:14" ht="15.75">
      <c r="A265" s="41"/>
      <c r="B265" s="47"/>
      <c r="C265" s="41" t="s">
        <v>226</v>
      </c>
      <c r="D265" s="51"/>
      <c r="E265" s="41"/>
      <c r="F265" s="49"/>
      <c r="G265" s="45" t="s">
        <v>227</v>
      </c>
      <c r="H265" s="50"/>
      <c r="I265" s="162">
        <v>44443</v>
      </c>
      <c r="J265" s="162"/>
      <c r="K265" s="162"/>
      <c r="L265" s="162"/>
      <c r="M265" s="162"/>
      <c r="N265" s="162"/>
    </row>
    <row r="266" spans="1:14" ht="12.75">
      <c r="A266" s="41"/>
      <c r="B266" s="47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53"/>
    </row>
    <row r="267" spans="1:14" ht="12.75">
      <c r="A267" s="41"/>
      <c r="B267" s="54" t="s">
        <v>228</v>
      </c>
      <c r="C267" s="163" t="s">
        <v>95</v>
      </c>
      <c r="D267" s="163"/>
      <c r="E267" s="55"/>
      <c r="F267" s="56" t="s">
        <v>229</v>
      </c>
      <c r="G267" s="164" t="s">
        <v>219</v>
      </c>
      <c r="H267" s="164"/>
      <c r="I267" s="164"/>
      <c r="J267" s="164"/>
      <c r="K267" s="164"/>
      <c r="L267" s="164"/>
      <c r="M267" s="164"/>
      <c r="N267" s="164"/>
    </row>
    <row r="268" spans="1:14" ht="15">
      <c r="A268" s="41"/>
      <c r="B268" s="57" t="s">
        <v>231</v>
      </c>
      <c r="C268" s="165" t="s">
        <v>101</v>
      </c>
      <c r="D268" s="165"/>
      <c r="E268" s="58"/>
      <c r="F268" s="59" t="s">
        <v>233</v>
      </c>
      <c r="G268" s="166" t="s">
        <v>56</v>
      </c>
      <c r="H268" s="166"/>
      <c r="I268" s="166"/>
      <c r="J268" s="166"/>
      <c r="K268" s="166"/>
      <c r="L268" s="166"/>
      <c r="M268" s="166"/>
      <c r="N268" s="166"/>
    </row>
    <row r="269" spans="1:14" ht="15">
      <c r="A269" s="41"/>
      <c r="B269" s="57" t="s">
        <v>234</v>
      </c>
      <c r="C269" s="165" t="s">
        <v>94</v>
      </c>
      <c r="D269" s="165"/>
      <c r="E269" s="58"/>
      <c r="F269" s="59" t="s">
        <v>235</v>
      </c>
      <c r="G269" s="166" t="s">
        <v>73</v>
      </c>
      <c r="H269" s="166"/>
      <c r="I269" s="166"/>
      <c r="J269" s="166"/>
      <c r="K269" s="166"/>
      <c r="L269" s="166"/>
      <c r="M269" s="166"/>
      <c r="N269" s="166"/>
    </row>
    <row r="270" spans="1:14" ht="12.75">
      <c r="A270" s="41"/>
      <c r="B270" s="167" t="s">
        <v>236</v>
      </c>
      <c r="C270" s="167"/>
      <c r="D270" s="167"/>
      <c r="E270" s="60"/>
      <c r="F270" s="168" t="s">
        <v>236</v>
      </c>
      <c r="G270" s="168"/>
      <c r="H270" s="168"/>
      <c r="I270" s="168"/>
      <c r="J270" s="168"/>
      <c r="K270" s="168"/>
      <c r="L270" s="168"/>
      <c r="M270" s="168"/>
      <c r="N270" s="168"/>
    </row>
    <row r="271" spans="1:14" ht="12.75">
      <c r="A271" s="41"/>
      <c r="B271" s="61" t="s">
        <v>237</v>
      </c>
      <c r="C271" s="165" t="s">
        <v>101</v>
      </c>
      <c r="D271" s="165"/>
      <c r="E271" s="58"/>
      <c r="F271" s="62" t="s">
        <v>237</v>
      </c>
      <c r="G271" s="166" t="s">
        <v>56</v>
      </c>
      <c r="H271" s="166"/>
      <c r="I271" s="166"/>
      <c r="J271" s="166"/>
      <c r="K271" s="166"/>
      <c r="L271" s="166"/>
      <c r="M271" s="166"/>
      <c r="N271" s="166"/>
    </row>
    <row r="272" spans="1:14" ht="12.75">
      <c r="A272" s="41"/>
      <c r="B272" s="63" t="s">
        <v>237</v>
      </c>
      <c r="C272" s="169" t="s">
        <v>94</v>
      </c>
      <c r="D272" s="169"/>
      <c r="E272" s="64"/>
      <c r="F272" s="65" t="s">
        <v>237</v>
      </c>
      <c r="G272" s="170" t="s">
        <v>73</v>
      </c>
      <c r="H272" s="170"/>
      <c r="I272" s="170"/>
      <c r="J272" s="170"/>
      <c r="K272" s="170"/>
      <c r="L272" s="170"/>
      <c r="M272" s="170"/>
      <c r="N272" s="170"/>
    </row>
    <row r="273" spans="1:14" ht="12.75">
      <c r="A273" s="41"/>
      <c r="B273" s="47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53"/>
    </row>
    <row r="274" spans="1:14" ht="12.75">
      <c r="A274" s="41"/>
      <c r="B274" s="66" t="s">
        <v>238</v>
      </c>
      <c r="C274" s="41"/>
      <c r="D274" s="41"/>
      <c r="E274" s="41"/>
      <c r="F274" s="67">
        <v>1</v>
      </c>
      <c r="G274" s="67">
        <v>2</v>
      </c>
      <c r="H274" s="67">
        <v>3</v>
      </c>
      <c r="I274" s="67">
        <v>4</v>
      </c>
      <c r="J274" s="67">
        <v>5</v>
      </c>
      <c r="K274" s="171" t="s">
        <v>7</v>
      </c>
      <c r="L274" s="171"/>
      <c r="M274" s="67" t="s">
        <v>239</v>
      </c>
      <c r="N274" s="67" t="s">
        <v>240</v>
      </c>
    </row>
    <row r="275" spans="1:14" ht="15">
      <c r="A275" s="41"/>
      <c r="B275" s="68" t="s">
        <v>241</v>
      </c>
      <c r="C275" s="172" t="str">
        <f>IF(C268&gt;"",C268&amp;" - "&amp;G268,"")</f>
        <v>Vahtola Otso - Hyttinen Eetu</v>
      </c>
      <c r="D275" s="172"/>
      <c r="E275" s="70"/>
      <c r="F275" s="71">
        <v>12</v>
      </c>
      <c r="G275" s="71">
        <v>11</v>
      </c>
      <c r="H275" s="71">
        <v>9</v>
      </c>
      <c r="I275" s="71"/>
      <c r="J275" s="72"/>
      <c r="K275" s="73">
        <f>IF(ISBLANK(F275),"",COUNTIF(F275:J275,"&gt;=0"))</f>
        <v>3</v>
      </c>
      <c r="L275" s="74">
        <f>IF(ISBLANK(F275),"",IF(LEFT(F275)="-",1,0)+IF(LEFT(G275)="-",1,0)+IF(LEFT(H275)="-",1,0)+IF(LEFT(I275)="-",1,0)+IF(LEFT(J275)="-",1,0))</f>
        <v>0</v>
      </c>
      <c r="M275" s="75">
        <f aca="true" t="shared" si="11" ref="M275:N279">IF(K275=3,1,"")</f>
        <v>1</v>
      </c>
      <c r="N275" s="76">
        <f t="shared" si="11"/>
      </c>
    </row>
    <row r="276" spans="1:14" ht="15">
      <c r="A276" s="41"/>
      <c r="B276" s="68" t="s">
        <v>242</v>
      </c>
      <c r="C276" s="172" t="str">
        <f>IF(C269&gt;"",C269&amp;" - "&amp;G269,"")</f>
        <v>Myllymäki Benjamin - Karjalainen Niklas</v>
      </c>
      <c r="D276" s="172"/>
      <c r="E276" s="70"/>
      <c r="F276" s="71">
        <v>-4</v>
      </c>
      <c r="G276" s="71">
        <v>-7</v>
      </c>
      <c r="H276" s="71">
        <v>-1</v>
      </c>
      <c r="I276" s="71"/>
      <c r="J276" s="77"/>
      <c r="K276" s="78">
        <f>IF(ISBLANK(F276),"",COUNTIF(F276:J276,"&gt;=0"))</f>
        <v>0</v>
      </c>
      <c r="L276" s="79">
        <f>IF(ISBLANK(F276),"",IF(LEFT(F276)="-",1,0)+IF(LEFT(G276)="-",1,0)+IF(LEFT(H276)="-",1,0)+IF(LEFT(I276)="-",1,0)+IF(LEFT(J276)="-",1,0))</f>
        <v>3</v>
      </c>
      <c r="M276" s="80">
        <f t="shared" si="11"/>
      </c>
      <c r="N276" s="81">
        <f t="shared" si="11"/>
        <v>1</v>
      </c>
    </row>
    <row r="277" spans="1:14" ht="12.75">
      <c r="A277" s="41"/>
      <c r="B277" s="82" t="s">
        <v>243</v>
      </c>
      <c r="C277" s="69" t="str">
        <f>IF(C271&gt;"",C271&amp;" / "&amp;C272,"")</f>
        <v>Vahtola Otso / Myllymäki Benjamin</v>
      </c>
      <c r="D277" s="69" t="str">
        <f>IF(G271&gt;"",G271&amp;" / "&amp;G272,"")</f>
        <v>Hyttinen Eetu / Karjalainen Niklas</v>
      </c>
      <c r="E277" s="83"/>
      <c r="F277" s="71">
        <v>4</v>
      </c>
      <c r="G277" s="71">
        <v>-6</v>
      </c>
      <c r="H277" s="71">
        <v>8</v>
      </c>
      <c r="I277" s="71">
        <v>9</v>
      </c>
      <c r="J277" s="77"/>
      <c r="K277" s="78">
        <f>IF(ISBLANK(F277),"",COUNTIF(F277:J277,"&gt;=0"))</f>
        <v>3</v>
      </c>
      <c r="L277" s="79">
        <f>IF(ISBLANK(F277),"",IF(LEFT(F277)="-",1,0)+IF(LEFT(G277)="-",1,0)+IF(LEFT(H277)="-",1,0)+IF(LEFT(I277)="-",1,0)+IF(LEFT(J277)="-",1,0))</f>
        <v>1</v>
      </c>
      <c r="M277" s="80">
        <f t="shared" si="11"/>
        <v>1</v>
      </c>
      <c r="N277" s="81">
        <f t="shared" si="11"/>
      </c>
    </row>
    <row r="278" spans="1:14" ht="15">
      <c r="A278" s="41"/>
      <c r="B278" s="68" t="s">
        <v>244</v>
      </c>
      <c r="C278" s="172" t="str">
        <f>IF(C268&gt;"",C268&amp;" - "&amp;G269,"")</f>
        <v>Vahtola Otso - Karjalainen Niklas</v>
      </c>
      <c r="D278" s="172"/>
      <c r="E278" s="70"/>
      <c r="F278" s="71">
        <v>-10</v>
      </c>
      <c r="G278" s="71">
        <v>7</v>
      </c>
      <c r="H278" s="71">
        <v>7</v>
      </c>
      <c r="I278" s="71">
        <v>5</v>
      </c>
      <c r="J278" s="77"/>
      <c r="K278" s="78">
        <f>IF(ISBLANK(F278),"",COUNTIF(F278:J278,"&gt;=0"))</f>
        <v>3</v>
      </c>
      <c r="L278" s="79">
        <f>IF(ISBLANK(F278),"",IF(LEFT(F278)="-",1,0)+IF(LEFT(G278)="-",1,0)+IF(LEFT(H278)="-",1,0)+IF(LEFT(I278)="-",1,0)+IF(LEFT(J278)="-",1,0))</f>
        <v>1</v>
      </c>
      <c r="M278" s="80">
        <f t="shared" si="11"/>
        <v>1</v>
      </c>
      <c r="N278" s="81">
        <f t="shared" si="11"/>
      </c>
    </row>
    <row r="279" spans="1:14" ht="15">
      <c r="A279" s="41"/>
      <c r="B279" s="68" t="s">
        <v>245</v>
      </c>
      <c r="C279" s="172" t="str">
        <f>IF(C269&gt;"",C269&amp;" - "&amp;G268,"")</f>
        <v>Myllymäki Benjamin - Hyttinen Eetu</v>
      </c>
      <c r="D279" s="172"/>
      <c r="E279" s="70"/>
      <c r="F279" s="71"/>
      <c r="G279" s="71"/>
      <c r="H279" s="71"/>
      <c r="I279" s="71"/>
      <c r="J279" s="77"/>
      <c r="K279" s="84">
        <f>IF(ISBLANK(F279),"",COUNTIF(F279:J279,"&gt;=0"))</f>
      </c>
      <c r="L279" s="85">
        <f>IF(ISBLANK(F279),"",IF(LEFT(F279)="-",1,0)+IF(LEFT(G279)="-",1,0)+IF(LEFT(H279)="-",1,0)+IF(LEFT(I279)="-",1,0)+IF(LEFT(J279)="-",1,0))</f>
      </c>
      <c r="M279" s="86">
        <f t="shared" si="11"/>
      </c>
      <c r="N279" s="87">
        <f t="shared" si="11"/>
      </c>
    </row>
    <row r="280" spans="1:14" ht="18.75">
      <c r="A280" s="41"/>
      <c r="B280" s="88"/>
      <c r="C280" s="89"/>
      <c r="D280" s="89"/>
      <c r="E280" s="89"/>
      <c r="F280" s="90"/>
      <c r="G280" s="90"/>
      <c r="H280" s="91"/>
      <c r="I280" s="173" t="s">
        <v>246</v>
      </c>
      <c r="J280" s="173"/>
      <c r="K280" s="92">
        <f>COUNTIF(K275:K279,"=3")</f>
        <v>3</v>
      </c>
      <c r="L280" s="93">
        <f>COUNTIF(L275:L279,"=3")</f>
        <v>1</v>
      </c>
      <c r="M280" s="94">
        <f>SUM(M275:M279)</f>
        <v>3</v>
      </c>
      <c r="N280" s="95">
        <f>SUM(N275:N279)</f>
        <v>1</v>
      </c>
    </row>
    <row r="281" spans="1:14" ht="15">
      <c r="A281" s="41"/>
      <c r="B281" s="96" t="s">
        <v>247</v>
      </c>
      <c r="C281" s="89"/>
      <c r="D281" s="89"/>
      <c r="E281" s="89"/>
      <c r="F281" s="89"/>
      <c r="G281" s="89"/>
      <c r="H281" s="89"/>
      <c r="I281" s="89"/>
      <c r="J281" s="89"/>
      <c r="K281" s="41"/>
      <c r="L281" s="41"/>
      <c r="M281" s="41"/>
      <c r="N281" s="53"/>
    </row>
    <row r="282" spans="1:14" ht="15">
      <c r="A282" s="41"/>
      <c r="B282" s="97" t="s">
        <v>248</v>
      </c>
      <c r="C282" s="98"/>
      <c r="D282" s="99" t="s">
        <v>249</v>
      </c>
      <c r="E282" s="98"/>
      <c r="F282" s="99" t="s">
        <v>36</v>
      </c>
      <c r="G282" s="99"/>
      <c r="H282" s="100"/>
      <c r="I282" s="41"/>
      <c r="J282" s="174" t="s">
        <v>250</v>
      </c>
      <c r="K282" s="174"/>
      <c r="L282" s="174"/>
      <c r="M282" s="174"/>
      <c r="N282" s="174"/>
    </row>
    <row r="283" spans="1:14" ht="21">
      <c r="A283" s="41"/>
      <c r="B283" s="175"/>
      <c r="C283" s="175"/>
      <c r="D283" s="175"/>
      <c r="E283" s="101"/>
      <c r="F283" s="176"/>
      <c r="G283" s="176"/>
      <c r="H283" s="176"/>
      <c r="I283" s="176"/>
      <c r="J283" s="177" t="str">
        <f>IF(M280=3,C267,IF(N280=3,G267,""))</f>
        <v>Heitto</v>
      </c>
      <c r="K283" s="177"/>
      <c r="L283" s="177"/>
      <c r="M283" s="177"/>
      <c r="N283" s="177"/>
    </row>
    <row r="285" spans="1:14" ht="12.75">
      <c r="A285" s="41"/>
      <c r="B285" s="42"/>
      <c r="C285" s="43"/>
      <c r="D285" s="43"/>
      <c r="E285" s="43"/>
      <c r="F285" s="44"/>
      <c r="G285" s="45" t="s">
        <v>220</v>
      </c>
      <c r="H285" s="46"/>
      <c r="I285" s="162" t="s">
        <v>221</v>
      </c>
      <c r="J285" s="162"/>
      <c r="K285" s="162"/>
      <c r="L285" s="162"/>
      <c r="M285" s="162"/>
      <c r="N285" s="162"/>
    </row>
    <row r="286" spans="1:14" ht="12.75">
      <c r="A286" s="41"/>
      <c r="B286" s="47"/>
      <c r="C286" s="48" t="s">
        <v>222</v>
      </c>
      <c r="D286" s="48"/>
      <c r="E286" s="41"/>
      <c r="F286" s="49"/>
      <c r="G286" s="45" t="s">
        <v>223</v>
      </c>
      <c r="H286" s="50"/>
      <c r="I286" s="162" t="s">
        <v>13</v>
      </c>
      <c r="J286" s="162"/>
      <c r="K286" s="162"/>
      <c r="L286" s="162"/>
      <c r="M286" s="162"/>
      <c r="N286" s="162"/>
    </row>
    <row r="287" spans="1:14" ht="15.75">
      <c r="A287" s="41"/>
      <c r="B287" s="47"/>
      <c r="C287" s="51" t="s">
        <v>224</v>
      </c>
      <c r="D287" s="51"/>
      <c r="E287" s="41"/>
      <c r="F287" s="49"/>
      <c r="G287" s="45" t="s">
        <v>225</v>
      </c>
      <c r="H287" s="50"/>
      <c r="I287" s="162" t="s">
        <v>254</v>
      </c>
      <c r="J287" s="162"/>
      <c r="K287" s="162"/>
      <c r="L287" s="162"/>
      <c r="M287" s="162"/>
      <c r="N287" s="162"/>
    </row>
    <row r="288" spans="1:14" ht="15.75">
      <c r="A288" s="41"/>
      <c r="B288" s="47"/>
      <c r="C288" s="41" t="s">
        <v>226</v>
      </c>
      <c r="D288" s="51"/>
      <c r="E288" s="41"/>
      <c r="F288" s="49"/>
      <c r="G288" s="45" t="s">
        <v>227</v>
      </c>
      <c r="H288" s="50"/>
      <c r="I288" s="162">
        <v>44443</v>
      </c>
      <c r="J288" s="162"/>
      <c r="K288" s="162"/>
      <c r="L288" s="162"/>
      <c r="M288" s="162"/>
      <c r="N288" s="162"/>
    </row>
    <row r="289" spans="1:14" ht="12.75">
      <c r="A289" s="41"/>
      <c r="B289" s="47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53"/>
    </row>
    <row r="290" spans="1:14" ht="12.75">
      <c r="A290" s="41"/>
      <c r="B290" s="54" t="s">
        <v>228</v>
      </c>
      <c r="C290" s="163" t="s">
        <v>13</v>
      </c>
      <c r="D290" s="163"/>
      <c r="E290" s="55"/>
      <c r="F290" s="56" t="s">
        <v>229</v>
      </c>
      <c r="G290" s="164" t="s">
        <v>52</v>
      </c>
      <c r="H290" s="164"/>
      <c r="I290" s="164"/>
      <c r="J290" s="164"/>
      <c r="K290" s="164"/>
      <c r="L290" s="164"/>
      <c r="M290" s="164"/>
      <c r="N290" s="164"/>
    </row>
    <row r="291" spans="1:14" ht="15">
      <c r="A291" s="41"/>
      <c r="B291" s="57" t="s">
        <v>231</v>
      </c>
      <c r="C291" s="165" t="s">
        <v>12</v>
      </c>
      <c r="D291" s="165"/>
      <c r="E291" s="58"/>
      <c r="F291" s="59" t="s">
        <v>233</v>
      </c>
      <c r="G291" s="166" t="s">
        <v>255</v>
      </c>
      <c r="H291" s="166"/>
      <c r="I291" s="166"/>
      <c r="J291" s="166"/>
      <c r="K291" s="166"/>
      <c r="L291" s="166"/>
      <c r="M291" s="166"/>
      <c r="N291" s="166"/>
    </row>
    <row r="292" spans="1:14" ht="15">
      <c r="A292" s="41"/>
      <c r="B292" s="57" t="s">
        <v>234</v>
      </c>
      <c r="C292" s="165" t="s">
        <v>232</v>
      </c>
      <c r="D292" s="165"/>
      <c r="E292" s="58"/>
      <c r="F292" s="59" t="s">
        <v>235</v>
      </c>
      <c r="G292" s="166" t="s">
        <v>131</v>
      </c>
      <c r="H292" s="166"/>
      <c r="I292" s="166"/>
      <c r="J292" s="166"/>
      <c r="K292" s="166"/>
      <c r="L292" s="166"/>
      <c r="M292" s="166"/>
      <c r="N292" s="166"/>
    </row>
    <row r="293" spans="1:14" ht="12.75">
      <c r="A293" s="41"/>
      <c r="B293" s="167" t="s">
        <v>236</v>
      </c>
      <c r="C293" s="167"/>
      <c r="D293" s="167"/>
      <c r="E293" s="60"/>
      <c r="F293" s="168" t="s">
        <v>236</v>
      </c>
      <c r="G293" s="168"/>
      <c r="H293" s="168"/>
      <c r="I293" s="168"/>
      <c r="J293" s="168"/>
      <c r="K293" s="168"/>
      <c r="L293" s="168"/>
      <c r="M293" s="168"/>
      <c r="N293" s="168"/>
    </row>
    <row r="294" spans="1:14" ht="12.75">
      <c r="A294" s="41"/>
      <c r="B294" s="61" t="s">
        <v>237</v>
      </c>
      <c r="C294" s="165" t="s">
        <v>12</v>
      </c>
      <c r="D294" s="165"/>
      <c r="E294" s="58"/>
      <c r="F294" s="62" t="s">
        <v>237</v>
      </c>
      <c r="G294" s="166" t="s">
        <v>255</v>
      </c>
      <c r="H294" s="166"/>
      <c r="I294" s="166"/>
      <c r="J294" s="166"/>
      <c r="K294" s="166"/>
      <c r="L294" s="166"/>
      <c r="M294" s="166"/>
      <c r="N294" s="166"/>
    </row>
    <row r="295" spans="1:14" ht="12.75">
      <c r="A295" s="41"/>
      <c r="B295" s="63" t="s">
        <v>237</v>
      </c>
      <c r="C295" s="169" t="s">
        <v>232</v>
      </c>
      <c r="D295" s="169"/>
      <c r="E295" s="64"/>
      <c r="F295" s="65" t="s">
        <v>237</v>
      </c>
      <c r="G295" s="170" t="s">
        <v>131</v>
      </c>
      <c r="H295" s="170"/>
      <c r="I295" s="170"/>
      <c r="J295" s="170"/>
      <c r="K295" s="170"/>
      <c r="L295" s="170"/>
      <c r="M295" s="170"/>
      <c r="N295" s="170"/>
    </row>
    <row r="296" spans="1:14" ht="12.75">
      <c r="A296" s="41"/>
      <c r="B296" s="47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53"/>
    </row>
    <row r="297" spans="1:14" ht="12.75">
      <c r="A297" s="41"/>
      <c r="B297" s="66" t="s">
        <v>238</v>
      </c>
      <c r="C297" s="41"/>
      <c r="D297" s="41"/>
      <c r="E297" s="41"/>
      <c r="F297" s="67">
        <v>1</v>
      </c>
      <c r="G297" s="67">
        <v>2</v>
      </c>
      <c r="H297" s="67">
        <v>3</v>
      </c>
      <c r="I297" s="67">
        <v>4</v>
      </c>
      <c r="J297" s="67">
        <v>5</v>
      </c>
      <c r="K297" s="171" t="s">
        <v>7</v>
      </c>
      <c r="L297" s="171"/>
      <c r="M297" s="67" t="s">
        <v>239</v>
      </c>
      <c r="N297" s="67" t="s">
        <v>240</v>
      </c>
    </row>
    <row r="298" spans="1:14" ht="15">
      <c r="A298" s="41"/>
      <c r="B298" s="68" t="s">
        <v>241</v>
      </c>
      <c r="C298" s="172" t="str">
        <f>IF(C291&gt;"",C291&amp;" - "&amp;G291,"")</f>
        <v>Oinas Luka - von Köhler Andreas</v>
      </c>
      <c r="D298" s="172"/>
      <c r="E298" s="70"/>
      <c r="F298" s="71">
        <v>2</v>
      </c>
      <c r="G298" s="71">
        <v>5</v>
      </c>
      <c r="H298" s="71">
        <v>4</v>
      </c>
      <c r="I298" s="71"/>
      <c r="J298" s="72"/>
      <c r="K298" s="73">
        <f>IF(ISBLANK(F298),"",COUNTIF(F298:J298,"&gt;=0"))</f>
        <v>3</v>
      </c>
      <c r="L298" s="74">
        <f>IF(ISBLANK(F298),"",IF(LEFT(F298)="-",1,0)+IF(LEFT(G298)="-",1,0)+IF(LEFT(H298)="-",1,0)+IF(LEFT(I298)="-",1,0)+IF(LEFT(J298)="-",1,0))</f>
        <v>0</v>
      </c>
      <c r="M298" s="75">
        <f aca="true" t="shared" si="12" ref="M298:N302">IF(K298=3,1,"")</f>
        <v>1</v>
      </c>
      <c r="N298" s="76">
        <f t="shared" si="12"/>
      </c>
    </row>
    <row r="299" spans="1:14" ht="15">
      <c r="A299" s="41"/>
      <c r="B299" s="68" t="s">
        <v>242</v>
      </c>
      <c r="C299" s="172" t="str">
        <f>IF(C292&gt;"",C292&amp;" - "&amp;G292,"")</f>
        <v>Vuoti Henrik - Lehtola Lassi</v>
      </c>
      <c r="D299" s="172"/>
      <c r="E299" s="70"/>
      <c r="F299" s="71">
        <v>-7</v>
      </c>
      <c r="G299" s="71">
        <v>-8</v>
      </c>
      <c r="H299" s="71">
        <v>-7</v>
      </c>
      <c r="I299" s="71"/>
      <c r="J299" s="77"/>
      <c r="K299" s="78">
        <f>IF(ISBLANK(F299),"",COUNTIF(F299:J299,"&gt;=0"))</f>
        <v>0</v>
      </c>
      <c r="L299" s="79">
        <f>IF(ISBLANK(F299),"",IF(LEFT(F299)="-",1,0)+IF(LEFT(G299)="-",1,0)+IF(LEFT(H299)="-",1,0)+IF(LEFT(I299)="-",1,0)+IF(LEFT(J299)="-",1,0))</f>
        <v>3</v>
      </c>
      <c r="M299" s="80">
        <f t="shared" si="12"/>
      </c>
      <c r="N299" s="81">
        <f t="shared" si="12"/>
        <v>1</v>
      </c>
    </row>
    <row r="300" spans="1:14" ht="12.75">
      <c r="A300" s="41"/>
      <c r="B300" s="82" t="s">
        <v>243</v>
      </c>
      <c r="C300" s="69" t="str">
        <f>IF(C294&gt;"",C294&amp;" / "&amp;C295,"")</f>
        <v>Oinas Luka / Vuoti Henrik</v>
      </c>
      <c r="D300" s="69" t="str">
        <f>IF(G294&gt;"",G294&amp;" / "&amp;G295,"")</f>
        <v>von Köhler Andreas / Lehtola Lassi</v>
      </c>
      <c r="E300" s="83"/>
      <c r="F300" s="71">
        <v>8</v>
      </c>
      <c r="G300" s="71">
        <v>7</v>
      </c>
      <c r="H300" s="71">
        <v>5</v>
      </c>
      <c r="I300" s="71"/>
      <c r="J300" s="77"/>
      <c r="K300" s="78">
        <f>IF(ISBLANK(F300),"",COUNTIF(F300:J300,"&gt;=0"))</f>
        <v>3</v>
      </c>
      <c r="L300" s="79">
        <f>IF(ISBLANK(F300),"",IF(LEFT(F300)="-",1,0)+IF(LEFT(G300)="-",1,0)+IF(LEFT(H300)="-",1,0)+IF(LEFT(I300)="-",1,0)+IF(LEFT(J300)="-",1,0))</f>
        <v>0</v>
      </c>
      <c r="M300" s="80">
        <f t="shared" si="12"/>
        <v>1</v>
      </c>
      <c r="N300" s="81">
        <f t="shared" si="12"/>
      </c>
    </row>
    <row r="301" spans="1:14" ht="15">
      <c r="A301" s="41"/>
      <c r="B301" s="68" t="s">
        <v>244</v>
      </c>
      <c r="C301" s="172" t="str">
        <f>IF(C291&gt;"",C291&amp;" - "&amp;G292,"")</f>
        <v>Oinas Luka - Lehtola Lassi</v>
      </c>
      <c r="D301" s="172"/>
      <c r="E301" s="70"/>
      <c r="F301" s="71">
        <v>-9</v>
      </c>
      <c r="G301" s="71">
        <v>-8</v>
      </c>
      <c r="H301" s="71">
        <v>-10</v>
      </c>
      <c r="I301" s="71"/>
      <c r="J301" s="77"/>
      <c r="K301" s="78">
        <f>IF(ISBLANK(F301),"",COUNTIF(F301:J301,"&gt;=0"))</f>
        <v>0</v>
      </c>
      <c r="L301" s="79">
        <f>IF(ISBLANK(F301),"",IF(LEFT(F301)="-",1,0)+IF(LEFT(G301)="-",1,0)+IF(LEFT(H301)="-",1,0)+IF(LEFT(I301)="-",1,0)+IF(LEFT(J301)="-",1,0))</f>
        <v>3</v>
      </c>
      <c r="M301" s="80">
        <f t="shared" si="12"/>
      </c>
      <c r="N301" s="81">
        <f t="shared" si="12"/>
        <v>1</v>
      </c>
    </row>
    <row r="302" spans="1:14" ht="15">
      <c r="A302" s="41"/>
      <c r="B302" s="68" t="s">
        <v>245</v>
      </c>
      <c r="C302" s="172" t="str">
        <f>IF(C292&gt;"",C292&amp;" - "&amp;G291,"")</f>
        <v>Vuoti Henrik - von Köhler Andreas</v>
      </c>
      <c r="D302" s="172"/>
      <c r="E302" s="70"/>
      <c r="F302" s="71">
        <v>4</v>
      </c>
      <c r="G302" s="71">
        <v>9</v>
      </c>
      <c r="H302" s="71">
        <v>8</v>
      </c>
      <c r="I302" s="71"/>
      <c r="J302" s="77"/>
      <c r="K302" s="84">
        <f>IF(ISBLANK(F302),"",COUNTIF(F302:J302,"&gt;=0"))</f>
        <v>3</v>
      </c>
      <c r="L302" s="85">
        <f>IF(ISBLANK(F302),"",IF(LEFT(F302)="-",1,0)+IF(LEFT(G302)="-",1,0)+IF(LEFT(H302)="-",1,0)+IF(LEFT(I302)="-",1,0)+IF(LEFT(J302)="-",1,0))</f>
        <v>0</v>
      </c>
      <c r="M302" s="86">
        <f t="shared" si="12"/>
        <v>1</v>
      </c>
      <c r="N302" s="87">
        <f t="shared" si="12"/>
      </c>
    </row>
    <row r="303" spans="1:14" ht="18.75">
      <c r="A303" s="41"/>
      <c r="B303" s="88"/>
      <c r="C303" s="89"/>
      <c r="D303" s="89"/>
      <c r="E303" s="89"/>
      <c r="F303" s="90"/>
      <c r="G303" s="90"/>
      <c r="H303" s="91"/>
      <c r="I303" s="173" t="s">
        <v>246</v>
      </c>
      <c r="J303" s="173"/>
      <c r="K303" s="92">
        <f>COUNTIF(K298:K302,"=3")</f>
        <v>3</v>
      </c>
      <c r="L303" s="93">
        <f>COUNTIF(L298:L302,"=3")</f>
        <v>2</v>
      </c>
      <c r="M303" s="94">
        <f>SUM(M298:M302)</f>
        <v>3</v>
      </c>
      <c r="N303" s="95">
        <f>SUM(N298:N302)</f>
        <v>2</v>
      </c>
    </row>
    <row r="304" spans="1:14" ht="15">
      <c r="A304" s="41"/>
      <c r="B304" s="96" t="s">
        <v>247</v>
      </c>
      <c r="C304" s="89"/>
      <c r="D304" s="89"/>
      <c r="E304" s="89"/>
      <c r="F304" s="89"/>
      <c r="G304" s="89"/>
      <c r="H304" s="89"/>
      <c r="I304" s="89"/>
      <c r="J304" s="89"/>
      <c r="K304" s="41"/>
      <c r="L304" s="41"/>
      <c r="M304" s="41"/>
      <c r="N304" s="53"/>
    </row>
    <row r="305" spans="1:14" ht="15">
      <c r="A305" s="41"/>
      <c r="B305" s="97" t="s">
        <v>248</v>
      </c>
      <c r="C305" s="98"/>
      <c r="D305" s="99" t="s">
        <v>249</v>
      </c>
      <c r="E305" s="98"/>
      <c r="F305" s="99" t="s">
        <v>36</v>
      </c>
      <c r="G305" s="99"/>
      <c r="H305" s="100"/>
      <c r="I305" s="41"/>
      <c r="J305" s="174" t="s">
        <v>250</v>
      </c>
      <c r="K305" s="174"/>
      <c r="L305" s="174"/>
      <c r="M305" s="174"/>
      <c r="N305" s="174"/>
    </row>
    <row r="306" spans="1:14" ht="21">
      <c r="A306" s="41"/>
      <c r="B306" s="175"/>
      <c r="C306" s="175"/>
      <c r="D306" s="175"/>
      <c r="E306" s="101"/>
      <c r="F306" s="176"/>
      <c r="G306" s="176"/>
      <c r="H306" s="176"/>
      <c r="I306" s="176"/>
      <c r="J306" s="177" t="str">
        <f>IF(M303=3,C290,IF(N303=3,G290,""))</f>
        <v>OPT-86</v>
      </c>
      <c r="K306" s="177"/>
      <c r="L306" s="177"/>
      <c r="M306" s="177"/>
      <c r="N306" s="177"/>
    </row>
    <row r="309" spans="1:14" ht="12.75">
      <c r="A309" s="41"/>
      <c r="B309" s="42"/>
      <c r="C309" s="43"/>
      <c r="D309" s="43"/>
      <c r="E309" s="43"/>
      <c r="F309" s="44"/>
      <c r="G309" s="45" t="s">
        <v>220</v>
      </c>
      <c r="H309" s="46"/>
      <c r="I309" s="162" t="s">
        <v>221</v>
      </c>
      <c r="J309" s="162"/>
      <c r="K309" s="162"/>
      <c r="L309" s="162"/>
      <c r="M309" s="162"/>
      <c r="N309" s="162"/>
    </row>
    <row r="310" spans="1:14" ht="12.75">
      <c r="A310" s="41"/>
      <c r="B310" s="47"/>
      <c r="C310" s="48" t="s">
        <v>222</v>
      </c>
      <c r="D310" s="48"/>
      <c r="E310" s="41"/>
      <c r="F310" s="49"/>
      <c r="G310" s="45" t="s">
        <v>223</v>
      </c>
      <c r="H310" s="50"/>
      <c r="I310" s="162" t="s">
        <v>13</v>
      </c>
      <c r="J310" s="162"/>
      <c r="K310" s="162"/>
      <c r="L310" s="162"/>
      <c r="M310" s="162"/>
      <c r="N310" s="162"/>
    </row>
    <row r="311" spans="1:14" ht="15.75">
      <c r="A311" s="41"/>
      <c r="B311" s="47"/>
      <c r="C311" s="51" t="s">
        <v>224</v>
      </c>
      <c r="D311" s="51"/>
      <c r="E311" s="41"/>
      <c r="F311" s="49"/>
      <c r="G311" s="45" t="s">
        <v>225</v>
      </c>
      <c r="H311" s="50"/>
      <c r="I311" s="162" t="s">
        <v>254</v>
      </c>
      <c r="J311" s="162"/>
      <c r="K311" s="162"/>
      <c r="L311" s="162"/>
      <c r="M311" s="162"/>
      <c r="N311" s="162"/>
    </row>
    <row r="312" spans="1:14" ht="15.75">
      <c r="A312" s="41"/>
      <c r="B312" s="47"/>
      <c r="C312" s="41" t="s">
        <v>226</v>
      </c>
      <c r="D312" s="51"/>
      <c r="E312" s="41"/>
      <c r="F312" s="49"/>
      <c r="G312" s="45" t="s">
        <v>227</v>
      </c>
      <c r="H312" s="50"/>
      <c r="I312" s="162">
        <v>44443</v>
      </c>
      <c r="J312" s="162"/>
      <c r="K312" s="162"/>
      <c r="L312" s="162"/>
      <c r="M312" s="162"/>
      <c r="N312" s="162"/>
    </row>
    <row r="313" spans="1:14" ht="12.75">
      <c r="A313" s="41"/>
      <c r="B313" s="47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53"/>
    </row>
    <row r="314" spans="1:14" ht="12.75">
      <c r="A314" s="41"/>
      <c r="B314" s="54" t="s">
        <v>228</v>
      </c>
      <c r="C314" s="163" t="s">
        <v>95</v>
      </c>
      <c r="D314" s="163"/>
      <c r="E314" s="55"/>
      <c r="F314" s="56" t="s">
        <v>229</v>
      </c>
      <c r="G314" s="164" t="s">
        <v>19</v>
      </c>
      <c r="H314" s="164"/>
      <c r="I314" s="164"/>
      <c r="J314" s="164"/>
      <c r="K314" s="164"/>
      <c r="L314" s="164"/>
      <c r="M314" s="164"/>
      <c r="N314" s="164"/>
    </row>
    <row r="315" spans="1:14" ht="15">
      <c r="A315" s="41"/>
      <c r="B315" s="57" t="s">
        <v>231</v>
      </c>
      <c r="C315" s="165" t="s">
        <v>101</v>
      </c>
      <c r="D315" s="165"/>
      <c r="E315" s="58"/>
      <c r="F315" s="59" t="s">
        <v>233</v>
      </c>
      <c r="G315" s="166" t="s">
        <v>18</v>
      </c>
      <c r="H315" s="166"/>
      <c r="I315" s="166"/>
      <c r="J315" s="166"/>
      <c r="K315" s="166"/>
      <c r="L315" s="166"/>
      <c r="M315" s="166"/>
      <c r="N315" s="166"/>
    </row>
    <row r="316" spans="1:14" ht="15">
      <c r="A316" s="41"/>
      <c r="B316" s="57" t="s">
        <v>234</v>
      </c>
      <c r="C316" s="165" t="s">
        <v>94</v>
      </c>
      <c r="D316" s="165"/>
      <c r="E316" s="58"/>
      <c r="F316" s="59" t="s">
        <v>235</v>
      </c>
      <c r="G316" s="166" t="s">
        <v>163</v>
      </c>
      <c r="H316" s="166"/>
      <c r="I316" s="166"/>
      <c r="J316" s="166"/>
      <c r="K316" s="166"/>
      <c r="L316" s="166"/>
      <c r="M316" s="166"/>
      <c r="N316" s="166"/>
    </row>
    <row r="317" spans="1:14" ht="12.75">
      <c r="A317" s="41"/>
      <c r="B317" s="167" t="s">
        <v>236</v>
      </c>
      <c r="C317" s="167"/>
      <c r="D317" s="167"/>
      <c r="E317" s="60"/>
      <c r="F317" s="168" t="s">
        <v>236</v>
      </c>
      <c r="G317" s="168"/>
      <c r="H317" s="168"/>
      <c r="I317" s="168"/>
      <c r="J317" s="168"/>
      <c r="K317" s="168"/>
      <c r="L317" s="168"/>
      <c r="M317" s="168"/>
      <c r="N317" s="168"/>
    </row>
    <row r="318" spans="1:14" ht="12.75">
      <c r="A318" s="41"/>
      <c r="B318" s="61" t="s">
        <v>237</v>
      </c>
      <c r="C318" s="165" t="s">
        <v>101</v>
      </c>
      <c r="D318" s="165"/>
      <c r="E318" s="58"/>
      <c r="F318" s="62" t="s">
        <v>237</v>
      </c>
      <c r="G318" s="166" t="s">
        <v>18</v>
      </c>
      <c r="H318" s="166"/>
      <c r="I318" s="166"/>
      <c r="J318" s="166"/>
      <c r="K318" s="166"/>
      <c r="L318" s="166"/>
      <c r="M318" s="166"/>
      <c r="N318" s="166"/>
    </row>
    <row r="319" spans="1:14" ht="12.75">
      <c r="A319" s="41"/>
      <c r="B319" s="63" t="s">
        <v>237</v>
      </c>
      <c r="C319" s="169" t="s">
        <v>94</v>
      </c>
      <c r="D319" s="169"/>
      <c r="E319" s="64"/>
      <c r="F319" s="65" t="s">
        <v>237</v>
      </c>
      <c r="G319" s="170" t="s">
        <v>163</v>
      </c>
      <c r="H319" s="170"/>
      <c r="I319" s="170"/>
      <c r="J319" s="170"/>
      <c r="K319" s="170"/>
      <c r="L319" s="170"/>
      <c r="M319" s="170"/>
      <c r="N319" s="170"/>
    </row>
    <row r="320" spans="1:14" ht="12.75">
      <c r="A320" s="41"/>
      <c r="B320" s="47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53"/>
    </row>
    <row r="321" spans="1:14" ht="12.75">
      <c r="A321" s="41"/>
      <c r="B321" s="66" t="s">
        <v>238</v>
      </c>
      <c r="C321" s="41"/>
      <c r="D321" s="41"/>
      <c r="E321" s="41"/>
      <c r="F321" s="67">
        <v>1</v>
      </c>
      <c r="G321" s="67">
        <v>2</v>
      </c>
      <c r="H321" s="67">
        <v>3</v>
      </c>
      <c r="I321" s="67">
        <v>4</v>
      </c>
      <c r="J321" s="67">
        <v>5</v>
      </c>
      <c r="K321" s="171" t="s">
        <v>7</v>
      </c>
      <c r="L321" s="171"/>
      <c r="M321" s="67" t="s">
        <v>239</v>
      </c>
      <c r="N321" s="67" t="s">
        <v>240</v>
      </c>
    </row>
    <row r="322" spans="1:14" ht="15">
      <c r="A322" s="41"/>
      <c r="B322" s="68" t="s">
        <v>241</v>
      </c>
      <c r="C322" s="172" t="str">
        <f>IF(C315&gt;"",C315&amp;" - "&amp;G315,"")</f>
        <v>Vahtola Otso - Arvola Emil</v>
      </c>
      <c r="D322" s="172"/>
      <c r="E322" s="70"/>
      <c r="F322" s="71">
        <v>8</v>
      </c>
      <c r="G322" s="71">
        <v>-11</v>
      </c>
      <c r="H322" s="71">
        <v>-9</v>
      </c>
      <c r="I322" s="71">
        <v>7</v>
      </c>
      <c r="J322" s="72">
        <v>8</v>
      </c>
      <c r="K322" s="73">
        <f>IF(ISBLANK(F322),"",COUNTIF(F322:J322,"&gt;=0"))</f>
        <v>3</v>
      </c>
      <c r="L322" s="74">
        <f>IF(ISBLANK(F322),"",IF(LEFT(F322)="-",1,0)+IF(LEFT(G322)="-",1,0)+IF(LEFT(H322)="-",1,0)+IF(LEFT(I322)="-",1,0)+IF(LEFT(J322)="-",1,0))</f>
        <v>2</v>
      </c>
      <c r="M322" s="75">
        <f aca="true" t="shared" si="13" ref="M322:N326">IF(K322=3,1,"")</f>
        <v>1</v>
      </c>
      <c r="N322" s="76">
        <f t="shared" si="13"/>
      </c>
    </row>
    <row r="323" spans="1:14" ht="15">
      <c r="A323" s="41"/>
      <c r="B323" s="68" t="s">
        <v>242</v>
      </c>
      <c r="C323" s="172" t="str">
        <f>IF(C316&gt;"",C316&amp;" - "&amp;G316,"")</f>
        <v>Myllymäki Benjamin - Ikola Jesse</v>
      </c>
      <c r="D323" s="172"/>
      <c r="E323" s="70"/>
      <c r="F323" s="71">
        <v>-1</v>
      </c>
      <c r="G323" s="71">
        <v>-3</v>
      </c>
      <c r="H323" s="71">
        <v>-3</v>
      </c>
      <c r="I323" s="71"/>
      <c r="J323" s="77"/>
      <c r="K323" s="78">
        <f>IF(ISBLANK(F323),"",COUNTIF(F323:J323,"&gt;=0"))</f>
        <v>0</v>
      </c>
      <c r="L323" s="79">
        <f>IF(ISBLANK(F323),"",IF(LEFT(F323)="-",1,0)+IF(LEFT(G323)="-",1,0)+IF(LEFT(H323)="-",1,0)+IF(LEFT(I323)="-",1,0)+IF(LEFT(J323)="-",1,0))</f>
        <v>3</v>
      </c>
      <c r="M323" s="80">
        <f t="shared" si="13"/>
      </c>
      <c r="N323" s="81">
        <f t="shared" si="13"/>
        <v>1</v>
      </c>
    </row>
    <row r="324" spans="1:14" ht="12.75">
      <c r="A324" s="41"/>
      <c r="B324" s="82" t="s">
        <v>243</v>
      </c>
      <c r="C324" s="69" t="str">
        <f>IF(C318&gt;"",C318&amp;" / "&amp;C319,"")</f>
        <v>Vahtola Otso / Myllymäki Benjamin</v>
      </c>
      <c r="D324" s="69" t="str">
        <f>IF(G318&gt;"",G318&amp;" / "&amp;G319,"")</f>
        <v>Arvola Emil / Ikola Jesse</v>
      </c>
      <c r="E324" s="83"/>
      <c r="F324" s="71">
        <v>-7</v>
      </c>
      <c r="G324" s="71">
        <v>9</v>
      </c>
      <c r="H324" s="71">
        <v>9</v>
      </c>
      <c r="I324" s="71">
        <v>8</v>
      </c>
      <c r="J324" s="77"/>
      <c r="K324" s="78">
        <f>IF(ISBLANK(F324),"",COUNTIF(F324:J324,"&gt;=0"))</f>
        <v>3</v>
      </c>
      <c r="L324" s="79">
        <f>IF(ISBLANK(F324),"",IF(LEFT(F324)="-",1,0)+IF(LEFT(G324)="-",1,0)+IF(LEFT(H324)="-",1,0)+IF(LEFT(I324)="-",1,0)+IF(LEFT(J324)="-",1,0))</f>
        <v>1</v>
      </c>
      <c r="M324" s="80">
        <f t="shared" si="13"/>
        <v>1</v>
      </c>
      <c r="N324" s="81">
        <f t="shared" si="13"/>
      </c>
    </row>
    <row r="325" spans="1:14" ht="15">
      <c r="A325" s="41"/>
      <c r="B325" s="68" t="s">
        <v>244</v>
      </c>
      <c r="C325" s="172" t="str">
        <f>IF(C315&gt;"",C315&amp;" - "&amp;G316,"")</f>
        <v>Vahtola Otso - Ikola Jesse</v>
      </c>
      <c r="D325" s="172"/>
      <c r="E325" s="70"/>
      <c r="F325" s="71">
        <v>-1</v>
      </c>
      <c r="G325" s="71">
        <v>-4</v>
      </c>
      <c r="H325" s="71">
        <v>-3</v>
      </c>
      <c r="I325" s="71"/>
      <c r="J325" s="77"/>
      <c r="K325" s="78">
        <f>IF(ISBLANK(F325),"",COUNTIF(F325:J325,"&gt;=0"))</f>
        <v>0</v>
      </c>
      <c r="L325" s="79">
        <f>IF(ISBLANK(F325),"",IF(LEFT(F325)="-",1,0)+IF(LEFT(G325)="-",1,0)+IF(LEFT(H325)="-",1,0)+IF(LEFT(I325)="-",1,0)+IF(LEFT(J325)="-",1,0))</f>
        <v>3</v>
      </c>
      <c r="M325" s="80">
        <f t="shared" si="13"/>
      </c>
      <c r="N325" s="81">
        <f t="shared" si="13"/>
        <v>1</v>
      </c>
    </row>
    <row r="326" spans="1:14" ht="15">
      <c r="A326" s="41"/>
      <c r="B326" s="68" t="s">
        <v>245</v>
      </c>
      <c r="C326" s="172" t="str">
        <f>IF(C316&gt;"",C316&amp;" - "&amp;G315,"")</f>
        <v>Myllymäki Benjamin - Arvola Emil</v>
      </c>
      <c r="D326" s="172"/>
      <c r="E326" s="70"/>
      <c r="F326" s="71">
        <v>-4</v>
      </c>
      <c r="G326" s="71">
        <v>-12</v>
      </c>
      <c r="H326" s="71">
        <v>-4</v>
      </c>
      <c r="I326" s="71"/>
      <c r="J326" s="77"/>
      <c r="K326" s="84">
        <f>IF(ISBLANK(F326),"",COUNTIF(F326:J326,"&gt;=0"))</f>
        <v>0</v>
      </c>
      <c r="L326" s="85">
        <f>IF(ISBLANK(F326),"",IF(LEFT(F326)="-",1,0)+IF(LEFT(G326)="-",1,0)+IF(LEFT(H326)="-",1,0)+IF(LEFT(I326)="-",1,0)+IF(LEFT(J326)="-",1,0))</f>
        <v>3</v>
      </c>
      <c r="M326" s="86">
        <f t="shared" si="13"/>
      </c>
      <c r="N326" s="87">
        <f t="shared" si="13"/>
        <v>1</v>
      </c>
    </row>
    <row r="327" spans="1:14" ht="18.75">
      <c r="A327" s="41"/>
      <c r="B327" s="88"/>
      <c r="C327" s="89"/>
      <c r="D327" s="89"/>
      <c r="E327" s="89"/>
      <c r="F327" s="90"/>
      <c r="G327" s="90"/>
      <c r="H327" s="91"/>
      <c r="I327" s="173" t="s">
        <v>246</v>
      </c>
      <c r="J327" s="173"/>
      <c r="K327" s="92">
        <f>COUNTIF(K322:K326,"=3")</f>
        <v>2</v>
      </c>
      <c r="L327" s="93">
        <f>COUNTIF(L322:L326,"=3")</f>
        <v>3</v>
      </c>
      <c r="M327" s="94">
        <f>SUM(M322:M326)</f>
        <v>2</v>
      </c>
      <c r="N327" s="95">
        <f>SUM(N322:N326)</f>
        <v>3</v>
      </c>
    </row>
    <row r="328" spans="1:14" ht="15">
      <c r="A328" s="41"/>
      <c r="B328" s="96" t="s">
        <v>247</v>
      </c>
      <c r="C328" s="89"/>
      <c r="D328" s="89"/>
      <c r="E328" s="89"/>
      <c r="F328" s="89"/>
      <c r="G328" s="89"/>
      <c r="H328" s="89"/>
      <c r="I328" s="89"/>
      <c r="J328" s="89"/>
      <c r="K328" s="41"/>
      <c r="L328" s="41"/>
      <c r="M328" s="41"/>
      <c r="N328" s="53"/>
    </row>
    <row r="329" spans="1:14" ht="15">
      <c r="A329" s="41"/>
      <c r="B329" s="97" t="s">
        <v>248</v>
      </c>
      <c r="C329" s="98"/>
      <c r="D329" s="99" t="s">
        <v>249</v>
      </c>
      <c r="E329" s="98"/>
      <c r="F329" s="99" t="s">
        <v>36</v>
      </c>
      <c r="G329" s="99"/>
      <c r="H329" s="100"/>
      <c r="I329" s="41"/>
      <c r="J329" s="174" t="s">
        <v>250</v>
      </c>
      <c r="K329" s="174"/>
      <c r="L329" s="174"/>
      <c r="M329" s="174"/>
      <c r="N329" s="174"/>
    </row>
    <row r="330" spans="1:14" ht="21">
      <c r="A330" s="41"/>
      <c r="B330" s="175"/>
      <c r="C330" s="175"/>
      <c r="D330" s="175"/>
      <c r="E330" s="101"/>
      <c r="F330" s="176"/>
      <c r="G330" s="176"/>
      <c r="H330" s="176"/>
      <c r="I330" s="176"/>
      <c r="J330" s="177" t="str">
        <f>IF(M327=3,C314,IF(N327=3,G314,""))</f>
        <v>KoKu</v>
      </c>
      <c r="K330" s="177"/>
      <c r="L330" s="177"/>
      <c r="M330" s="177"/>
      <c r="N330" s="177"/>
    </row>
    <row r="332" spans="1:14" ht="12.75">
      <c r="A332" s="41"/>
      <c r="B332" s="42"/>
      <c r="C332" s="43"/>
      <c r="D332" s="43"/>
      <c r="E332" s="43"/>
      <c r="F332" s="44"/>
      <c r="G332" s="45" t="s">
        <v>220</v>
      </c>
      <c r="H332" s="46"/>
      <c r="I332" s="162" t="s">
        <v>221</v>
      </c>
      <c r="J332" s="162"/>
      <c r="K332" s="162"/>
      <c r="L332" s="162"/>
      <c r="M332" s="162"/>
      <c r="N332" s="162"/>
    </row>
    <row r="333" spans="1:14" ht="12.75">
      <c r="A333" s="41"/>
      <c r="B333" s="47"/>
      <c r="C333" s="48" t="s">
        <v>222</v>
      </c>
      <c r="D333" s="48"/>
      <c r="E333" s="41"/>
      <c r="F333" s="49"/>
      <c r="G333" s="45" t="s">
        <v>223</v>
      </c>
      <c r="H333" s="50"/>
      <c r="I333" s="162" t="s">
        <v>13</v>
      </c>
      <c r="J333" s="162"/>
      <c r="K333" s="162"/>
      <c r="L333" s="162"/>
      <c r="M333" s="162"/>
      <c r="N333" s="162"/>
    </row>
    <row r="334" spans="1:14" ht="15.75">
      <c r="A334" s="41"/>
      <c r="B334" s="47"/>
      <c r="C334" s="51" t="s">
        <v>224</v>
      </c>
      <c r="D334" s="51"/>
      <c r="E334" s="41"/>
      <c r="F334" s="49"/>
      <c r="G334" s="45" t="s">
        <v>225</v>
      </c>
      <c r="H334" s="50"/>
      <c r="I334" s="162" t="s">
        <v>256</v>
      </c>
      <c r="J334" s="162"/>
      <c r="K334" s="162"/>
      <c r="L334" s="162"/>
      <c r="M334" s="162"/>
      <c r="N334" s="162"/>
    </row>
    <row r="335" spans="1:14" ht="15.75">
      <c r="A335" s="41"/>
      <c r="B335" s="47"/>
      <c r="C335" s="41" t="s">
        <v>226</v>
      </c>
      <c r="D335" s="51"/>
      <c r="E335" s="41"/>
      <c r="F335" s="49"/>
      <c r="G335" s="45" t="s">
        <v>227</v>
      </c>
      <c r="H335" s="50"/>
      <c r="I335" s="162">
        <v>44443</v>
      </c>
      <c r="J335" s="162"/>
      <c r="K335" s="162"/>
      <c r="L335" s="162"/>
      <c r="M335" s="162"/>
      <c r="N335" s="162"/>
    </row>
    <row r="336" spans="1:14" ht="12.75">
      <c r="A336" s="41"/>
      <c r="B336" s="47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53"/>
    </row>
    <row r="337" spans="1:14" ht="12.75">
      <c r="A337" s="41"/>
      <c r="B337" s="54" t="s">
        <v>228</v>
      </c>
      <c r="C337" s="163" t="s">
        <v>13</v>
      </c>
      <c r="D337" s="163"/>
      <c r="E337" s="55"/>
      <c r="F337" s="56" t="s">
        <v>229</v>
      </c>
      <c r="G337" s="164" t="s">
        <v>19</v>
      </c>
      <c r="H337" s="164"/>
      <c r="I337" s="164"/>
      <c r="J337" s="164"/>
      <c r="K337" s="164"/>
      <c r="L337" s="164"/>
      <c r="M337" s="164"/>
      <c r="N337" s="164"/>
    </row>
    <row r="338" spans="1:14" ht="15">
      <c r="A338" s="41"/>
      <c r="B338" s="57" t="s">
        <v>231</v>
      </c>
      <c r="C338" s="165" t="s">
        <v>12</v>
      </c>
      <c r="D338" s="165"/>
      <c r="E338" s="58"/>
      <c r="F338" s="59" t="s">
        <v>233</v>
      </c>
      <c r="G338" s="166" t="s">
        <v>18</v>
      </c>
      <c r="H338" s="166"/>
      <c r="I338" s="166"/>
      <c r="J338" s="166"/>
      <c r="K338" s="166"/>
      <c r="L338" s="166"/>
      <c r="M338" s="166"/>
      <c r="N338" s="166"/>
    </row>
    <row r="339" spans="1:14" ht="15">
      <c r="A339" s="41"/>
      <c r="B339" s="57" t="s">
        <v>234</v>
      </c>
      <c r="C339" s="165" t="s">
        <v>232</v>
      </c>
      <c r="D339" s="165"/>
      <c r="E339" s="58"/>
      <c r="F339" s="59" t="s">
        <v>235</v>
      </c>
      <c r="G339" s="166" t="s">
        <v>163</v>
      </c>
      <c r="H339" s="166"/>
      <c r="I339" s="166"/>
      <c r="J339" s="166"/>
      <c r="K339" s="166"/>
      <c r="L339" s="166"/>
      <c r="M339" s="166"/>
      <c r="N339" s="166"/>
    </row>
    <row r="340" spans="1:14" ht="12.75">
      <c r="A340" s="41"/>
      <c r="B340" s="167" t="s">
        <v>236</v>
      </c>
      <c r="C340" s="167"/>
      <c r="D340" s="167"/>
      <c r="E340" s="60"/>
      <c r="F340" s="168" t="s">
        <v>236</v>
      </c>
      <c r="G340" s="168"/>
      <c r="H340" s="168"/>
      <c r="I340" s="168"/>
      <c r="J340" s="168"/>
      <c r="K340" s="168"/>
      <c r="L340" s="168"/>
      <c r="M340" s="168"/>
      <c r="N340" s="168"/>
    </row>
    <row r="341" spans="1:14" ht="12.75">
      <c r="A341" s="41"/>
      <c r="B341" s="61" t="s">
        <v>237</v>
      </c>
      <c r="C341" s="165" t="s">
        <v>12</v>
      </c>
      <c r="D341" s="165"/>
      <c r="E341" s="58"/>
      <c r="F341" s="62" t="s">
        <v>237</v>
      </c>
      <c r="G341" s="166" t="s">
        <v>18</v>
      </c>
      <c r="H341" s="166"/>
      <c r="I341" s="166"/>
      <c r="J341" s="166"/>
      <c r="K341" s="166"/>
      <c r="L341" s="166"/>
      <c r="M341" s="166"/>
      <c r="N341" s="166"/>
    </row>
    <row r="342" spans="1:14" ht="12.75">
      <c r="A342" s="41"/>
      <c r="B342" s="63" t="s">
        <v>237</v>
      </c>
      <c r="C342" s="169" t="s">
        <v>232</v>
      </c>
      <c r="D342" s="169"/>
      <c r="E342" s="64"/>
      <c r="F342" s="65" t="s">
        <v>237</v>
      </c>
      <c r="G342" s="170" t="s">
        <v>163</v>
      </c>
      <c r="H342" s="170"/>
      <c r="I342" s="170"/>
      <c r="J342" s="170"/>
      <c r="K342" s="170"/>
      <c r="L342" s="170"/>
      <c r="M342" s="170"/>
      <c r="N342" s="170"/>
    </row>
    <row r="343" spans="1:14" ht="12.75">
      <c r="A343" s="41"/>
      <c r="B343" s="47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53"/>
    </row>
    <row r="344" spans="1:14" ht="12.75">
      <c r="A344" s="41"/>
      <c r="B344" s="66" t="s">
        <v>238</v>
      </c>
      <c r="C344" s="41"/>
      <c r="D344" s="41"/>
      <c r="E344" s="41"/>
      <c r="F344" s="67">
        <v>1</v>
      </c>
      <c r="G344" s="67">
        <v>2</v>
      </c>
      <c r="H344" s="67">
        <v>3</v>
      </c>
      <c r="I344" s="67">
        <v>4</v>
      </c>
      <c r="J344" s="67">
        <v>5</v>
      </c>
      <c r="K344" s="171" t="s">
        <v>7</v>
      </c>
      <c r="L344" s="171"/>
      <c r="M344" s="67" t="s">
        <v>239</v>
      </c>
      <c r="N344" s="67" t="s">
        <v>240</v>
      </c>
    </row>
    <row r="345" spans="1:14" ht="15">
      <c r="A345" s="41"/>
      <c r="B345" s="68" t="s">
        <v>241</v>
      </c>
      <c r="C345" s="172" t="str">
        <f>IF(C338&gt;"",C338&amp;" - "&amp;G338,"")</f>
        <v>Oinas Luka - Arvola Emil</v>
      </c>
      <c r="D345" s="172"/>
      <c r="E345" s="70"/>
      <c r="F345" s="71">
        <v>1</v>
      </c>
      <c r="G345" s="71">
        <v>4</v>
      </c>
      <c r="H345" s="71">
        <v>3</v>
      </c>
      <c r="I345" s="71"/>
      <c r="J345" s="72"/>
      <c r="K345" s="73">
        <f>IF(ISBLANK(F345),"",COUNTIF(F345:J345,"&gt;=0"))</f>
        <v>3</v>
      </c>
      <c r="L345" s="74">
        <f>IF(ISBLANK(F345),"",IF(LEFT(F345)="-",1,0)+IF(LEFT(G345)="-",1,0)+IF(LEFT(H345)="-",1,0)+IF(LEFT(I345)="-",1,0)+IF(LEFT(J345)="-",1,0))</f>
        <v>0</v>
      </c>
      <c r="M345" s="75">
        <f aca="true" t="shared" si="14" ref="M345:N349">IF(K345=3,1,"")</f>
        <v>1</v>
      </c>
      <c r="N345" s="76">
        <f t="shared" si="14"/>
      </c>
    </row>
    <row r="346" spans="1:14" ht="15">
      <c r="A346" s="41"/>
      <c r="B346" s="68" t="s">
        <v>242</v>
      </c>
      <c r="C346" s="172" t="str">
        <f>IF(C339&gt;"",C339&amp;" - "&amp;G339,"")</f>
        <v>Vuoti Henrik - Ikola Jesse</v>
      </c>
      <c r="D346" s="172"/>
      <c r="E346" s="70"/>
      <c r="F346" s="71">
        <v>-5</v>
      </c>
      <c r="G346" s="71">
        <v>-6</v>
      </c>
      <c r="H346" s="71">
        <v>7</v>
      </c>
      <c r="I346" s="71">
        <v>-9</v>
      </c>
      <c r="J346" s="77"/>
      <c r="K346" s="78">
        <f>IF(ISBLANK(F346),"",COUNTIF(F346:J346,"&gt;=0"))</f>
        <v>1</v>
      </c>
      <c r="L346" s="79">
        <f>IF(ISBLANK(F346),"",IF(LEFT(F346)="-",1,0)+IF(LEFT(G346)="-",1,0)+IF(LEFT(H346)="-",1,0)+IF(LEFT(I346)="-",1,0)+IF(LEFT(J346)="-",1,0))</f>
        <v>3</v>
      </c>
      <c r="M346" s="80">
        <f t="shared" si="14"/>
      </c>
      <c r="N346" s="81">
        <f t="shared" si="14"/>
        <v>1</v>
      </c>
    </row>
    <row r="347" spans="1:14" ht="12.75">
      <c r="A347" s="41"/>
      <c r="B347" s="82" t="s">
        <v>243</v>
      </c>
      <c r="C347" s="69" t="str">
        <f>IF(C341&gt;"",C341&amp;" / "&amp;C342,"")</f>
        <v>Oinas Luka / Vuoti Henrik</v>
      </c>
      <c r="D347" s="69" t="str">
        <f>IF(G341&gt;"",G341&amp;" / "&amp;G342,"")</f>
        <v>Arvola Emil / Ikola Jesse</v>
      </c>
      <c r="E347" s="83"/>
      <c r="F347" s="71">
        <v>9</v>
      </c>
      <c r="G347" s="71">
        <v>6</v>
      </c>
      <c r="H347" s="71">
        <v>-6</v>
      </c>
      <c r="I347" s="71">
        <v>5</v>
      </c>
      <c r="J347" s="77"/>
      <c r="K347" s="78">
        <f>IF(ISBLANK(F347),"",COUNTIF(F347:J347,"&gt;=0"))</f>
        <v>3</v>
      </c>
      <c r="L347" s="79">
        <f>IF(ISBLANK(F347),"",IF(LEFT(F347)="-",1,0)+IF(LEFT(G347)="-",1,0)+IF(LEFT(H347)="-",1,0)+IF(LEFT(I347)="-",1,0)+IF(LEFT(J347)="-",1,0))</f>
        <v>1</v>
      </c>
      <c r="M347" s="80">
        <f t="shared" si="14"/>
        <v>1</v>
      </c>
      <c r="N347" s="81">
        <f t="shared" si="14"/>
      </c>
    </row>
    <row r="348" spans="1:14" ht="15">
      <c r="A348" s="41"/>
      <c r="B348" s="68" t="s">
        <v>244</v>
      </c>
      <c r="C348" s="172" t="str">
        <f>IF(C338&gt;"",C338&amp;" - "&amp;G339,"")</f>
        <v>Oinas Luka - Ikola Jesse</v>
      </c>
      <c r="D348" s="172"/>
      <c r="E348" s="70"/>
      <c r="F348" s="71">
        <v>-9</v>
      </c>
      <c r="G348" s="71">
        <v>-4</v>
      </c>
      <c r="H348" s="71">
        <v>-9</v>
      </c>
      <c r="I348" s="71"/>
      <c r="J348" s="77"/>
      <c r="K348" s="78">
        <f>IF(ISBLANK(F348),"",COUNTIF(F348:J348,"&gt;=0"))</f>
        <v>0</v>
      </c>
      <c r="L348" s="79">
        <f>IF(ISBLANK(F348),"",IF(LEFT(F348)="-",1,0)+IF(LEFT(G348)="-",1,0)+IF(LEFT(H348)="-",1,0)+IF(LEFT(I348)="-",1,0)+IF(LEFT(J348)="-",1,0))</f>
        <v>3</v>
      </c>
      <c r="M348" s="80">
        <f t="shared" si="14"/>
      </c>
      <c r="N348" s="81">
        <f t="shared" si="14"/>
        <v>1</v>
      </c>
    </row>
    <row r="349" spans="1:14" ht="15">
      <c r="A349" s="41"/>
      <c r="B349" s="68" t="s">
        <v>245</v>
      </c>
      <c r="C349" s="172" t="str">
        <f>IF(C339&gt;"",C339&amp;" - "&amp;G338,"")</f>
        <v>Vuoti Henrik - Arvola Emil</v>
      </c>
      <c r="D349" s="172"/>
      <c r="E349" s="70"/>
      <c r="F349" s="71">
        <v>5</v>
      </c>
      <c r="G349" s="71">
        <v>1</v>
      </c>
      <c r="H349" s="71">
        <v>6</v>
      </c>
      <c r="I349" s="71"/>
      <c r="J349" s="77"/>
      <c r="K349" s="84">
        <f>IF(ISBLANK(F349),"",COUNTIF(F349:J349,"&gt;=0"))</f>
        <v>3</v>
      </c>
      <c r="L349" s="85">
        <f>IF(ISBLANK(F349),"",IF(LEFT(F349)="-",1,0)+IF(LEFT(G349)="-",1,0)+IF(LEFT(H349)="-",1,0)+IF(LEFT(I349)="-",1,0)+IF(LEFT(J349)="-",1,0))</f>
        <v>0</v>
      </c>
      <c r="M349" s="86">
        <f t="shared" si="14"/>
        <v>1</v>
      </c>
      <c r="N349" s="87">
        <f t="shared" si="14"/>
      </c>
    </row>
    <row r="350" spans="1:14" ht="18.75">
      <c r="A350" s="41"/>
      <c r="B350" s="88"/>
      <c r="C350" s="89"/>
      <c r="D350" s="89"/>
      <c r="E350" s="89"/>
      <c r="F350" s="90"/>
      <c r="G350" s="90"/>
      <c r="H350" s="91"/>
      <c r="I350" s="173" t="s">
        <v>246</v>
      </c>
      <c r="J350" s="173"/>
      <c r="K350" s="92">
        <f>COUNTIF(K345:K349,"=3")</f>
        <v>3</v>
      </c>
      <c r="L350" s="93">
        <f>COUNTIF(L345:L349,"=3")</f>
        <v>2</v>
      </c>
      <c r="M350" s="94">
        <f>SUM(M345:M349)</f>
        <v>3</v>
      </c>
      <c r="N350" s="95">
        <f>SUM(N345:N349)</f>
        <v>2</v>
      </c>
    </row>
    <row r="351" spans="1:14" ht="15">
      <c r="A351" s="41"/>
      <c r="B351" s="96" t="s">
        <v>247</v>
      </c>
      <c r="C351" s="89"/>
      <c r="D351" s="89"/>
      <c r="E351" s="89"/>
      <c r="F351" s="89"/>
      <c r="G351" s="89"/>
      <c r="H351" s="89"/>
      <c r="I351" s="89"/>
      <c r="J351" s="89"/>
      <c r="K351" s="41"/>
      <c r="L351" s="41"/>
      <c r="M351" s="41"/>
      <c r="N351" s="53"/>
    </row>
    <row r="352" spans="1:14" ht="15">
      <c r="A352" s="41"/>
      <c r="B352" s="97" t="s">
        <v>248</v>
      </c>
      <c r="C352" s="98"/>
      <c r="D352" s="99" t="s">
        <v>249</v>
      </c>
      <c r="E352" s="98"/>
      <c r="F352" s="99" t="s">
        <v>36</v>
      </c>
      <c r="G352" s="99"/>
      <c r="H352" s="100"/>
      <c r="I352" s="41"/>
      <c r="J352" s="174" t="s">
        <v>250</v>
      </c>
      <c r="K352" s="174"/>
      <c r="L352" s="174"/>
      <c r="M352" s="174"/>
      <c r="N352" s="174"/>
    </row>
    <row r="353" spans="1:14" ht="21">
      <c r="A353" s="41"/>
      <c r="B353" s="175"/>
      <c r="C353" s="175"/>
      <c r="D353" s="175"/>
      <c r="E353" s="101"/>
      <c r="F353" s="176"/>
      <c r="G353" s="176"/>
      <c r="H353" s="176"/>
      <c r="I353" s="176"/>
      <c r="J353" s="177" t="str">
        <f>IF(M350=3,C337,IF(N350=3,G337,""))</f>
        <v>OPT-86</v>
      </c>
      <c r="K353" s="177"/>
      <c r="L353" s="177"/>
      <c r="M353" s="177"/>
      <c r="N353" s="177"/>
    </row>
  </sheetData>
  <sheetProtection selectLockedCells="1" selectUnlockedCells="1"/>
  <mergeCells count="390">
    <mergeCell ref="C346:D346"/>
    <mergeCell ref="C348:D348"/>
    <mergeCell ref="C349:D349"/>
    <mergeCell ref="I350:J350"/>
    <mergeCell ref="J352:N352"/>
    <mergeCell ref="B353:D353"/>
    <mergeCell ref="F353:I353"/>
    <mergeCell ref="J353:N353"/>
    <mergeCell ref="C341:D341"/>
    <mergeCell ref="G341:N341"/>
    <mergeCell ref="C342:D342"/>
    <mergeCell ref="G342:N342"/>
    <mergeCell ref="K344:L344"/>
    <mergeCell ref="C345:D345"/>
    <mergeCell ref="C338:D338"/>
    <mergeCell ref="G338:N338"/>
    <mergeCell ref="C339:D339"/>
    <mergeCell ref="G339:N339"/>
    <mergeCell ref="B340:D340"/>
    <mergeCell ref="F340:N340"/>
    <mergeCell ref="I332:N332"/>
    <mergeCell ref="I333:N333"/>
    <mergeCell ref="I334:N334"/>
    <mergeCell ref="I335:N335"/>
    <mergeCell ref="C337:D337"/>
    <mergeCell ref="G337:N337"/>
    <mergeCell ref="C323:D323"/>
    <mergeCell ref="C325:D325"/>
    <mergeCell ref="C326:D326"/>
    <mergeCell ref="I327:J327"/>
    <mergeCell ref="J329:N329"/>
    <mergeCell ref="B330:D330"/>
    <mergeCell ref="F330:I330"/>
    <mergeCell ref="J330:N330"/>
    <mergeCell ref="C318:D318"/>
    <mergeCell ref="G318:N318"/>
    <mergeCell ref="C319:D319"/>
    <mergeCell ref="G319:N319"/>
    <mergeCell ref="K321:L321"/>
    <mergeCell ref="C322:D322"/>
    <mergeCell ref="C315:D315"/>
    <mergeCell ref="G315:N315"/>
    <mergeCell ref="C316:D316"/>
    <mergeCell ref="G316:N316"/>
    <mergeCell ref="B317:D317"/>
    <mergeCell ref="F317:N317"/>
    <mergeCell ref="I309:N309"/>
    <mergeCell ref="I310:N310"/>
    <mergeCell ref="I311:N311"/>
    <mergeCell ref="I312:N312"/>
    <mergeCell ref="C314:D314"/>
    <mergeCell ref="G314:N314"/>
    <mergeCell ref="C299:D299"/>
    <mergeCell ref="C301:D301"/>
    <mergeCell ref="C302:D302"/>
    <mergeCell ref="I303:J303"/>
    <mergeCell ref="J305:N305"/>
    <mergeCell ref="B306:D306"/>
    <mergeCell ref="F306:I306"/>
    <mergeCell ref="J306:N306"/>
    <mergeCell ref="C294:D294"/>
    <mergeCell ref="G294:N294"/>
    <mergeCell ref="C295:D295"/>
    <mergeCell ref="G295:N295"/>
    <mergeCell ref="K297:L297"/>
    <mergeCell ref="C298:D298"/>
    <mergeCell ref="C291:D291"/>
    <mergeCell ref="G291:N291"/>
    <mergeCell ref="C292:D292"/>
    <mergeCell ref="G292:N292"/>
    <mergeCell ref="B293:D293"/>
    <mergeCell ref="F293:N293"/>
    <mergeCell ref="I285:N285"/>
    <mergeCell ref="I286:N286"/>
    <mergeCell ref="I287:N287"/>
    <mergeCell ref="I288:N288"/>
    <mergeCell ref="C290:D290"/>
    <mergeCell ref="G290:N290"/>
    <mergeCell ref="C276:D276"/>
    <mergeCell ref="C278:D278"/>
    <mergeCell ref="C279:D279"/>
    <mergeCell ref="I280:J280"/>
    <mergeCell ref="J282:N282"/>
    <mergeCell ref="B283:D283"/>
    <mergeCell ref="F283:I283"/>
    <mergeCell ref="J283:N283"/>
    <mergeCell ref="C271:D271"/>
    <mergeCell ref="G271:N271"/>
    <mergeCell ref="C272:D272"/>
    <mergeCell ref="G272:N272"/>
    <mergeCell ref="K274:L274"/>
    <mergeCell ref="C275:D275"/>
    <mergeCell ref="C268:D268"/>
    <mergeCell ref="G268:N268"/>
    <mergeCell ref="C269:D269"/>
    <mergeCell ref="G269:N269"/>
    <mergeCell ref="B270:D270"/>
    <mergeCell ref="F270:N270"/>
    <mergeCell ref="I262:N262"/>
    <mergeCell ref="I263:N263"/>
    <mergeCell ref="I264:N264"/>
    <mergeCell ref="I265:N265"/>
    <mergeCell ref="C267:D267"/>
    <mergeCell ref="G267:N267"/>
    <mergeCell ref="C253:D253"/>
    <mergeCell ref="C255:D255"/>
    <mergeCell ref="C256:D256"/>
    <mergeCell ref="I257:J257"/>
    <mergeCell ref="J259:N259"/>
    <mergeCell ref="B260:D260"/>
    <mergeCell ref="F260:I260"/>
    <mergeCell ref="J260:N260"/>
    <mergeCell ref="C248:D248"/>
    <mergeCell ref="G248:N248"/>
    <mergeCell ref="C249:D249"/>
    <mergeCell ref="G249:N249"/>
    <mergeCell ref="K251:L251"/>
    <mergeCell ref="C252:D252"/>
    <mergeCell ref="C245:D245"/>
    <mergeCell ref="G245:N245"/>
    <mergeCell ref="C246:D246"/>
    <mergeCell ref="G246:N246"/>
    <mergeCell ref="B247:D247"/>
    <mergeCell ref="F247:N247"/>
    <mergeCell ref="I239:N239"/>
    <mergeCell ref="I240:N240"/>
    <mergeCell ref="I241:N241"/>
    <mergeCell ref="I242:N242"/>
    <mergeCell ref="C244:D244"/>
    <mergeCell ref="G244:N244"/>
    <mergeCell ref="C230:D230"/>
    <mergeCell ref="C232:D232"/>
    <mergeCell ref="C233:D233"/>
    <mergeCell ref="I234:J234"/>
    <mergeCell ref="J236:N236"/>
    <mergeCell ref="B237:D237"/>
    <mergeCell ref="F237:I237"/>
    <mergeCell ref="J237:N237"/>
    <mergeCell ref="C225:D225"/>
    <mergeCell ref="G225:N225"/>
    <mergeCell ref="C226:D226"/>
    <mergeCell ref="G226:N226"/>
    <mergeCell ref="K228:L228"/>
    <mergeCell ref="C229:D229"/>
    <mergeCell ref="C222:D222"/>
    <mergeCell ref="G222:N222"/>
    <mergeCell ref="C223:D223"/>
    <mergeCell ref="G223:N223"/>
    <mergeCell ref="B224:D224"/>
    <mergeCell ref="F224:N224"/>
    <mergeCell ref="I216:N216"/>
    <mergeCell ref="I217:N217"/>
    <mergeCell ref="I218:N218"/>
    <mergeCell ref="I219:N219"/>
    <mergeCell ref="C221:D221"/>
    <mergeCell ref="G221:N221"/>
    <mergeCell ref="C207:D207"/>
    <mergeCell ref="C209:D209"/>
    <mergeCell ref="C210:D210"/>
    <mergeCell ref="I211:J211"/>
    <mergeCell ref="J213:N213"/>
    <mergeCell ref="B214:D214"/>
    <mergeCell ref="F214:I214"/>
    <mergeCell ref="J214:N214"/>
    <mergeCell ref="C202:D202"/>
    <mergeCell ref="G202:N202"/>
    <mergeCell ref="C203:D203"/>
    <mergeCell ref="G203:N203"/>
    <mergeCell ref="K205:L205"/>
    <mergeCell ref="C206:D206"/>
    <mergeCell ref="C199:D199"/>
    <mergeCell ref="G199:N199"/>
    <mergeCell ref="C200:D200"/>
    <mergeCell ref="G200:N200"/>
    <mergeCell ref="B201:D201"/>
    <mergeCell ref="F201:N201"/>
    <mergeCell ref="I193:N193"/>
    <mergeCell ref="I194:N194"/>
    <mergeCell ref="I195:N195"/>
    <mergeCell ref="I196:N196"/>
    <mergeCell ref="C198:D198"/>
    <mergeCell ref="G198:N198"/>
    <mergeCell ref="C184:D184"/>
    <mergeCell ref="C186:D186"/>
    <mergeCell ref="C187:D187"/>
    <mergeCell ref="I188:J188"/>
    <mergeCell ref="J190:N190"/>
    <mergeCell ref="B191:D191"/>
    <mergeCell ref="F191:I191"/>
    <mergeCell ref="J191:N191"/>
    <mergeCell ref="C179:D179"/>
    <mergeCell ref="G179:N179"/>
    <mergeCell ref="C180:D180"/>
    <mergeCell ref="G180:N180"/>
    <mergeCell ref="K182:L182"/>
    <mergeCell ref="C183:D183"/>
    <mergeCell ref="C176:D176"/>
    <mergeCell ref="G176:N176"/>
    <mergeCell ref="C177:D177"/>
    <mergeCell ref="G177:N177"/>
    <mergeCell ref="B178:D178"/>
    <mergeCell ref="F178:N178"/>
    <mergeCell ref="I170:N170"/>
    <mergeCell ref="I171:N171"/>
    <mergeCell ref="I172:N172"/>
    <mergeCell ref="I173:N173"/>
    <mergeCell ref="C175:D175"/>
    <mergeCell ref="G175:N175"/>
    <mergeCell ref="C160:D160"/>
    <mergeCell ref="C162:D162"/>
    <mergeCell ref="C163:D163"/>
    <mergeCell ref="I164:J164"/>
    <mergeCell ref="J166:N166"/>
    <mergeCell ref="B167:D167"/>
    <mergeCell ref="F167:I167"/>
    <mergeCell ref="J167:N167"/>
    <mergeCell ref="C155:D155"/>
    <mergeCell ref="G155:N155"/>
    <mergeCell ref="C156:D156"/>
    <mergeCell ref="G156:N156"/>
    <mergeCell ref="K158:L158"/>
    <mergeCell ref="C159:D159"/>
    <mergeCell ref="C152:D152"/>
    <mergeCell ref="G152:N152"/>
    <mergeCell ref="C153:D153"/>
    <mergeCell ref="G153:N153"/>
    <mergeCell ref="B154:D154"/>
    <mergeCell ref="F154:N154"/>
    <mergeCell ref="I146:N146"/>
    <mergeCell ref="I147:N147"/>
    <mergeCell ref="I148:N148"/>
    <mergeCell ref="I149:N149"/>
    <mergeCell ref="C151:D151"/>
    <mergeCell ref="G151:N151"/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9:D89"/>
    <mergeCell ref="C91:D91"/>
    <mergeCell ref="C92:D92"/>
    <mergeCell ref="I93:J93"/>
    <mergeCell ref="J95:N95"/>
    <mergeCell ref="B96:D96"/>
    <mergeCell ref="F96:I96"/>
    <mergeCell ref="J96:N96"/>
    <mergeCell ref="C84:D84"/>
    <mergeCell ref="G84:N84"/>
    <mergeCell ref="C85:D85"/>
    <mergeCell ref="G85:N85"/>
    <mergeCell ref="K87:L87"/>
    <mergeCell ref="C88:D88"/>
    <mergeCell ref="C81:D81"/>
    <mergeCell ref="G81:N81"/>
    <mergeCell ref="C82:D82"/>
    <mergeCell ref="G82:N82"/>
    <mergeCell ref="B83:D83"/>
    <mergeCell ref="F83:N83"/>
    <mergeCell ref="I75:N75"/>
    <mergeCell ref="I76:N76"/>
    <mergeCell ref="I77:N77"/>
    <mergeCell ref="I78:N78"/>
    <mergeCell ref="C80:D80"/>
    <mergeCell ref="G80:N80"/>
    <mergeCell ref="C65:D65"/>
    <mergeCell ref="C67:D67"/>
    <mergeCell ref="C68:D68"/>
    <mergeCell ref="I69:J69"/>
    <mergeCell ref="J71:N71"/>
    <mergeCell ref="B72:D72"/>
    <mergeCell ref="F72:I72"/>
    <mergeCell ref="J72:N72"/>
    <mergeCell ref="C60:D60"/>
    <mergeCell ref="G60:N60"/>
    <mergeCell ref="C61:D61"/>
    <mergeCell ref="G61:N61"/>
    <mergeCell ref="K63:L63"/>
    <mergeCell ref="C64:D64"/>
    <mergeCell ref="C57:D57"/>
    <mergeCell ref="G57:N57"/>
    <mergeCell ref="C58:D58"/>
    <mergeCell ref="G58:N58"/>
    <mergeCell ref="B59:D59"/>
    <mergeCell ref="F59:N59"/>
    <mergeCell ref="I51:N51"/>
    <mergeCell ref="I52:N52"/>
    <mergeCell ref="I53:N53"/>
    <mergeCell ref="I54:N54"/>
    <mergeCell ref="C56:D56"/>
    <mergeCell ref="G56:N56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257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258</v>
      </c>
      <c r="C7" s="15" t="s">
        <v>259</v>
      </c>
      <c r="D7" s="15" t="s">
        <v>112</v>
      </c>
      <c r="E7" s="15" t="s">
        <v>14</v>
      </c>
      <c r="F7" s="15" t="s">
        <v>15</v>
      </c>
      <c r="G7" s="15" t="s">
        <v>260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261</v>
      </c>
      <c r="C8" s="15" t="s">
        <v>262</v>
      </c>
      <c r="D8" s="15" t="s">
        <v>13</v>
      </c>
      <c r="E8" s="15" t="s">
        <v>10</v>
      </c>
      <c r="F8" s="15" t="s">
        <v>195</v>
      </c>
      <c r="G8" s="15" t="s">
        <v>263</v>
      </c>
      <c r="H8" s="15" t="s">
        <v>14</v>
      </c>
      <c r="I8" s="16"/>
      <c r="J8" s="17"/>
    </row>
    <row r="9" spans="1:10" ht="14.25" customHeight="1">
      <c r="A9" s="15" t="s">
        <v>22</v>
      </c>
      <c r="B9" s="15" t="s">
        <v>264</v>
      </c>
      <c r="C9" s="15" t="s">
        <v>265</v>
      </c>
      <c r="D9" s="15" t="s">
        <v>95</v>
      </c>
      <c r="E9" s="15" t="s">
        <v>26</v>
      </c>
      <c r="F9" s="15" t="s">
        <v>196</v>
      </c>
      <c r="G9" s="15" t="s">
        <v>266</v>
      </c>
      <c r="H9" s="15" t="s">
        <v>22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 t="s">
        <v>83</v>
      </c>
      <c r="E13" s="15" t="s">
        <v>267</v>
      </c>
      <c r="F13" s="15" t="s">
        <v>39</v>
      </c>
      <c r="G13" s="15"/>
      <c r="H13" s="15"/>
      <c r="I13" s="15" t="s">
        <v>41</v>
      </c>
      <c r="J13" s="15" t="s">
        <v>29</v>
      </c>
    </row>
    <row r="14" spans="1:10" ht="14.25" customHeight="1">
      <c r="A14" s="17"/>
      <c r="B14" s="21"/>
      <c r="C14" s="15" t="s">
        <v>42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43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44</v>
      </c>
      <c r="D16" s="15" t="s">
        <v>83</v>
      </c>
      <c r="E16" s="15" t="s">
        <v>85</v>
      </c>
      <c r="F16" s="15" t="s">
        <v>67</v>
      </c>
      <c r="G16" s="15" t="s">
        <v>47</v>
      </c>
      <c r="H16" s="15" t="s">
        <v>84</v>
      </c>
      <c r="I16" s="15" t="s">
        <v>128</v>
      </c>
      <c r="J16" s="15" t="s">
        <v>29</v>
      </c>
    </row>
    <row r="17" spans="1:10" ht="14.25" customHeight="1">
      <c r="A17" s="17"/>
      <c r="B17" s="21"/>
      <c r="C17" s="15" t="s">
        <v>46</v>
      </c>
      <c r="D17" s="15" t="s">
        <v>47</v>
      </c>
      <c r="E17" s="15" t="s">
        <v>84</v>
      </c>
      <c r="F17" s="15" t="s">
        <v>69</v>
      </c>
      <c r="G17" s="15"/>
      <c r="H17" s="15"/>
      <c r="I17" s="15" t="s">
        <v>41</v>
      </c>
      <c r="J17" s="15" t="s">
        <v>22</v>
      </c>
    </row>
    <row r="18" spans="1:10" ht="14.25" customHeight="1">
      <c r="A18" s="17"/>
      <c r="B18" s="21"/>
      <c r="C18" s="15" t="s">
        <v>48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49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268</v>
      </c>
      <c r="C21" s="15" t="s">
        <v>269</v>
      </c>
      <c r="D21" s="15" t="s">
        <v>25</v>
      </c>
      <c r="E21" s="15" t="s">
        <v>14</v>
      </c>
      <c r="F21" s="15" t="s">
        <v>53</v>
      </c>
      <c r="G21" s="15" t="s">
        <v>270</v>
      </c>
      <c r="H21" s="15" t="s">
        <v>10</v>
      </c>
      <c r="I21" s="16"/>
      <c r="J21" s="17"/>
    </row>
    <row r="22" spans="1:10" ht="14.25" customHeight="1">
      <c r="A22" s="15" t="s">
        <v>14</v>
      </c>
      <c r="B22" s="15" t="s">
        <v>271</v>
      </c>
      <c r="C22" s="15" t="s">
        <v>272</v>
      </c>
      <c r="D22" s="15" t="s">
        <v>112</v>
      </c>
      <c r="E22" s="15" t="s">
        <v>10</v>
      </c>
      <c r="F22" s="15" t="s">
        <v>77</v>
      </c>
      <c r="G22" s="15" t="s">
        <v>273</v>
      </c>
      <c r="H22" s="15" t="s">
        <v>14</v>
      </c>
      <c r="I22" s="16"/>
      <c r="J22" s="17"/>
    </row>
    <row r="23" spans="1:10" ht="14.25" customHeight="1">
      <c r="A23" s="15" t="s">
        <v>22</v>
      </c>
      <c r="B23" s="15" t="s">
        <v>274</v>
      </c>
      <c r="C23" s="15" t="s">
        <v>275</v>
      </c>
      <c r="D23" s="15" t="s">
        <v>13</v>
      </c>
      <c r="E23" s="15" t="s">
        <v>26</v>
      </c>
      <c r="F23" s="15" t="s">
        <v>81</v>
      </c>
      <c r="G23" s="15" t="s">
        <v>276</v>
      </c>
      <c r="H23" s="15" t="s">
        <v>22</v>
      </c>
      <c r="I23" s="16"/>
      <c r="J23" s="17"/>
    </row>
    <row r="24" spans="1:10" ht="14.25" customHeight="1">
      <c r="A24" s="15" t="s">
        <v>29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 t="s">
        <v>64</v>
      </c>
      <c r="E27" s="15" t="s">
        <v>70</v>
      </c>
      <c r="F27" s="15" t="s">
        <v>64</v>
      </c>
      <c r="G27" s="15"/>
      <c r="H27" s="15"/>
      <c r="I27" s="15" t="s">
        <v>41</v>
      </c>
      <c r="J27" s="15" t="s">
        <v>29</v>
      </c>
    </row>
    <row r="28" spans="1:10" ht="14.25" customHeight="1">
      <c r="A28" s="17"/>
      <c r="B28" s="21"/>
      <c r="C28" s="15" t="s">
        <v>42</v>
      </c>
      <c r="D28" s="15"/>
      <c r="E28" s="15"/>
      <c r="F28" s="15"/>
      <c r="G28" s="15"/>
      <c r="H28" s="15"/>
      <c r="I28" s="15"/>
      <c r="J28" s="15" t="s">
        <v>22</v>
      </c>
    </row>
    <row r="29" spans="1:10" ht="14.25" customHeight="1">
      <c r="A29" s="17"/>
      <c r="B29" s="21"/>
      <c r="C29" s="15" t="s">
        <v>43</v>
      </c>
      <c r="D29" s="15"/>
      <c r="E29" s="15"/>
      <c r="F29" s="15"/>
      <c r="G29" s="15"/>
      <c r="H29" s="15"/>
      <c r="I29" s="15"/>
      <c r="J29" s="15" t="s">
        <v>14</v>
      </c>
    </row>
    <row r="30" spans="1:10" ht="14.25" customHeight="1">
      <c r="A30" s="17"/>
      <c r="B30" s="21"/>
      <c r="C30" s="15" t="s">
        <v>44</v>
      </c>
      <c r="D30" s="15" t="s">
        <v>84</v>
      </c>
      <c r="E30" s="15" t="s">
        <v>85</v>
      </c>
      <c r="F30" s="15" t="s">
        <v>83</v>
      </c>
      <c r="G30" s="15" t="s">
        <v>84</v>
      </c>
      <c r="H30" s="15"/>
      <c r="I30" s="15" t="s">
        <v>65</v>
      </c>
      <c r="J30" s="15" t="s">
        <v>29</v>
      </c>
    </row>
    <row r="31" spans="1:10" ht="14.25" customHeight="1">
      <c r="A31" s="17"/>
      <c r="B31" s="21"/>
      <c r="C31" s="15" t="s">
        <v>46</v>
      </c>
      <c r="D31" s="15" t="s">
        <v>193</v>
      </c>
      <c r="E31" s="15" t="s">
        <v>47</v>
      </c>
      <c r="F31" s="15" t="s">
        <v>84</v>
      </c>
      <c r="G31" s="15" t="s">
        <v>64</v>
      </c>
      <c r="H31" s="15"/>
      <c r="I31" s="15" t="s">
        <v>65</v>
      </c>
      <c r="J31" s="15" t="s">
        <v>22</v>
      </c>
    </row>
    <row r="32" spans="1:10" ht="14.25" customHeight="1">
      <c r="A32" s="17"/>
      <c r="B32" s="21"/>
      <c r="C32" s="15" t="s">
        <v>48</v>
      </c>
      <c r="D32" s="15"/>
      <c r="E32" s="15"/>
      <c r="F32" s="15"/>
      <c r="G32" s="15"/>
      <c r="H32" s="15"/>
      <c r="I32" s="15"/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71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277</v>
      </c>
      <c r="C35" s="15" t="s">
        <v>278</v>
      </c>
      <c r="D35" s="15" t="s">
        <v>95</v>
      </c>
      <c r="E35" s="15" t="s">
        <v>14</v>
      </c>
      <c r="F35" s="15" t="s">
        <v>279</v>
      </c>
      <c r="G35" s="15" t="s">
        <v>280</v>
      </c>
      <c r="H35" s="15" t="s">
        <v>14</v>
      </c>
      <c r="I35" s="16"/>
      <c r="J35" s="17"/>
    </row>
    <row r="36" spans="1:10" ht="14.25" customHeight="1">
      <c r="A36" s="15" t="s">
        <v>14</v>
      </c>
      <c r="B36" s="15" t="s">
        <v>281</v>
      </c>
      <c r="C36" s="15" t="s">
        <v>282</v>
      </c>
      <c r="D36" s="15" t="s">
        <v>149</v>
      </c>
      <c r="E36" s="15" t="s">
        <v>22</v>
      </c>
      <c r="F36" s="15" t="s">
        <v>283</v>
      </c>
      <c r="G36" s="15" t="s">
        <v>284</v>
      </c>
      <c r="H36" s="15" t="s">
        <v>10</v>
      </c>
      <c r="I36" s="16"/>
      <c r="J36" s="17"/>
    </row>
    <row r="37" spans="1:10" ht="14.25" customHeight="1">
      <c r="A37" s="15" t="s">
        <v>22</v>
      </c>
      <c r="B37" s="15" t="s">
        <v>285</v>
      </c>
      <c r="C37" s="15" t="s">
        <v>286</v>
      </c>
      <c r="D37" s="15" t="s">
        <v>13</v>
      </c>
      <c r="E37" s="15" t="s">
        <v>26</v>
      </c>
      <c r="F37" s="15" t="s">
        <v>120</v>
      </c>
      <c r="G37" s="15" t="s">
        <v>287</v>
      </c>
      <c r="H37" s="15" t="s">
        <v>29</v>
      </c>
      <c r="I37" s="16"/>
      <c r="J37" s="17"/>
    </row>
    <row r="38" spans="1:10" ht="14.25" customHeight="1">
      <c r="A38" s="15" t="s">
        <v>29</v>
      </c>
      <c r="B38" s="15" t="s">
        <v>288</v>
      </c>
      <c r="C38" s="15" t="s">
        <v>289</v>
      </c>
      <c r="D38" s="15" t="s">
        <v>25</v>
      </c>
      <c r="E38" s="15" t="s">
        <v>10</v>
      </c>
      <c r="F38" s="15" t="s">
        <v>290</v>
      </c>
      <c r="G38" s="15" t="s">
        <v>291</v>
      </c>
      <c r="H38" s="15" t="s">
        <v>22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30</v>
      </c>
      <c r="E40" s="15" t="s">
        <v>31</v>
      </c>
      <c r="F40" s="15" t="s">
        <v>32</v>
      </c>
      <c r="G40" s="15" t="s">
        <v>33</v>
      </c>
      <c r="H40" s="15" t="s">
        <v>34</v>
      </c>
      <c r="I40" s="15" t="s">
        <v>35</v>
      </c>
      <c r="J40" s="15" t="s">
        <v>36</v>
      </c>
    </row>
    <row r="41" spans="1:10" ht="14.25" customHeight="1">
      <c r="A41" s="17"/>
      <c r="B41" s="21"/>
      <c r="C41" s="15" t="s">
        <v>37</v>
      </c>
      <c r="D41" s="15" t="s">
        <v>70</v>
      </c>
      <c r="E41" s="15" t="s">
        <v>45</v>
      </c>
      <c r="F41" s="15" t="s">
        <v>39</v>
      </c>
      <c r="G41" s="15"/>
      <c r="H41" s="15"/>
      <c r="I41" s="15" t="s">
        <v>41</v>
      </c>
      <c r="J41" s="15" t="s">
        <v>29</v>
      </c>
    </row>
    <row r="42" spans="1:10" ht="14.25" customHeight="1">
      <c r="A42" s="17"/>
      <c r="B42" s="21"/>
      <c r="C42" s="15" t="s">
        <v>42</v>
      </c>
      <c r="D42" s="15" t="s">
        <v>38</v>
      </c>
      <c r="E42" s="15" t="s">
        <v>69</v>
      </c>
      <c r="F42" s="15" t="s">
        <v>70</v>
      </c>
      <c r="G42" s="15"/>
      <c r="H42" s="15"/>
      <c r="I42" s="15" t="s">
        <v>41</v>
      </c>
      <c r="J42" s="15" t="s">
        <v>22</v>
      </c>
    </row>
    <row r="43" spans="1:10" ht="14.25" customHeight="1">
      <c r="A43" s="17"/>
      <c r="B43" s="21"/>
      <c r="C43" s="15" t="s">
        <v>43</v>
      </c>
      <c r="D43" s="15" t="s">
        <v>39</v>
      </c>
      <c r="E43" s="15" t="s">
        <v>45</v>
      </c>
      <c r="F43" s="15" t="s">
        <v>189</v>
      </c>
      <c r="G43" s="15"/>
      <c r="H43" s="15"/>
      <c r="I43" s="15" t="s">
        <v>41</v>
      </c>
      <c r="J43" s="15" t="s">
        <v>14</v>
      </c>
    </row>
    <row r="44" spans="1:10" ht="14.25" customHeight="1">
      <c r="A44" s="17"/>
      <c r="B44" s="21"/>
      <c r="C44" s="15" t="s">
        <v>44</v>
      </c>
      <c r="D44" s="15" t="s">
        <v>193</v>
      </c>
      <c r="E44" s="15" t="s">
        <v>39</v>
      </c>
      <c r="F44" s="15" t="s">
        <v>69</v>
      </c>
      <c r="G44" s="15" t="s">
        <v>64</v>
      </c>
      <c r="H44" s="15"/>
      <c r="I44" s="15" t="s">
        <v>65</v>
      </c>
      <c r="J44" s="15" t="s">
        <v>29</v>
      </c>
    </row>
    <row r="45" spans="1:10" ht="14.25" customHeight="1">
      <c r="A45" s="17"/>
      <c r="B45" s="21"/>
      <c r="C45" s="15" t="s">
        <v>46</v>
      </c>
      <c r="D45" s="15" t="s">
        <v>45</v>
      </c>
      <c r="E45" s="15" t="s">
        <v>292</v>
      </c>
      <c r="F45" s="15" t="s">
        <v>126</v>
      </c>
      <c r="G45" s="15" t="s">
        <v>67</v>
      </c>
      <c r="H45" s="15" t="s">
        <v>85</v>
      </c>
      <c r="I45" s="15" t="s">
        <v>44</v>
      </c>
      <c r="J45" s="15" t="s">
        <v>22</v>
      </c>
    </row>
    <row r="46" spans="1:10" ht="14.25" customHeight="1">
      <c r="A46" s="17"/>
      <c r="B46" s="21"/>
      <c r="C46" s="15" t="s">
        <v>48</v>
      </c>
      <c r="D46" s="15" t="s">
        <v>70</v>
      </c>
      <c r="E46" s="15" t="s">
        <v>67</v>
      </c>
      <c r="F46" s="15" t="s">
        <v>67</v>
      </c>
      <c r="G46" s="15" t="s">
        <v>85</v>
      </c>
      <c r="H46" s="15"/>
      <c r="I46" s="15" t="s">
        <v>37</v>
      </c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3</v>
      </c>
      <c r="C48" s="15" t="s">
        <v>87</v>
      </c>
      <c r="D48" s="15" t="s">
        <v>5</v>
      </c>
      <c r="E48" s="15" t="s">
        <v>6</v>
      </c>
      <c r="F48" s="15" t="s">
        <v>7</v>
      </c>
      <c r="G48" s="15" t="s">
        <v>8</v>
      </c>
      <c r="H48" s="15" t="s">
        <v>9</v>
      </c>
      <c r="I48" s="16"/>
      <c r="J48" s="17"/>
    </row>
    <row r="49" spans="1:10" ht="14.25" customHeight="1">
      <c r="A49" s="15" t="s">
        <v>10</v>
      </c>
      <c r="B49" s="15" t="s">
        <v>293</v>
      </c>
      <c r="C49" s="15" t="s">
        <v>294</v>
      </c>
      <c r="D49" s="15" t="s">
        <v>295</v>
      </c>
      <c r="E49" s="15" t="s">
        <v>22</v>
      </c>
      <c r="F49" s="15" t="s">
        <v>113</v>
      </c>
      <c r="G49" s="15" t="s">
        <v>296</v>
      </c>
      <c r="H49" s="15" t="s">
        <v>10</v>
      </c>
      <c r="I49" s="16"/>
      <c r="J49" s="17"/>
    </row>
    <row r="50" spans="1:10" ht="14.25" customHeight="1">
      <c r="A50" s="15" t="s">
        <v>14</v>
      </c>
      <c r="B50" s="15" t="s">
        <v>297</v>
      </c>
      <c r="C50" s="15" t="s">
        <v>298</v>
      </c>
      <c r="D50" s="15" t="s">
        <v>25</v>
      </c>
      <c r="E50" s="15" t="s">
        <v>14</v>
      </c>
      <c r="F50" s="15" t="s">
        <v>299</v>
      </c>
      <c r="G50" s="15" t="s">
        <v>300</v>
      </c>
      <c r="H50" s="15" t="s">
        <v>14</v>
      </c>
      <c r="I50" s="16"/>
      <c r="J50" s="17"/>
    </row>
    <row r="51" spans="1:10" ht="14.25" customHeight="1">
      <c r="A51" s="15" t="s">
        <v>22</v>
      </c>
      <c r="B51" s="15" t="s">
        <v>301</v>
      </c>
      <c r="C51" s="15" t="s">
        <v>302</v>
      </c>
      <c r="D51" s="15" t="s">
        <v>13</v>
      </c>
      <c r="E51" s="15" t="s">
        <v>10</v>
      </c>
      <c r="F51" s="15" t="s">
        <v>194</v>
      </c>
      <c r="G51" s="15" t="s">
        <v>303</v>
      </c>
      <c r="H51" s="15" t="s">
        <v>22</v>
      </c>
      <c r="I51" s="16"/>
      <c r="J51" s="17"/>
    </row>
    <row r="52" spans="1:10" ht="14.25" customHeight="1">
      <c r="A52" s="15" t="s">
        <v>29</v>
      </c>
      <c r="B52" s="15" t="s">
        <v>23</v>
      </c>
      <c r="C52" s="15" t="s">
        <v>122</v>
      </c>
      <c r="D52" s="15" t="s">
        <v>104</v>
      </c>
      <c r="E52" s="15" t="s">
        <v>26</v>
      </c>
      <c r="F52" s="15" t="s">
        <v>304</v>
      </c>
      <c r="G52" s="15" t="s">
        <v>305</v>
      </c>
      <c r="H52" s="15" t="s">
        <v>29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30</v>
      </c>
      <c r="E54" s="15" t="s">
        <v>31</v>
      </c>
      <c r="F54" s="15" t="s">
        <v>32</v>
      </c>
      <c r="G54" s="15" t="s">
        <v>33</v>
      </c>
      <c r="H54" s="15" t="s">
        <v>34</v>
      </c>
      <c r="I54" s="15" t="s">
        <v>35</v>
      </c>
      <c r="J54" s="15" t="s">
        <v>36</v>
      </c>
    </row>
    <row r="55" spans="1:10" ht="14.25" customHeight="1">
      <c r="A55" s="17"/>
      <c r="B55" s="21"/>
      <c r="C55" s="15" t="s">
        <v>37</v>
      </c>
      <c r="D55" s="15" t="s">
        <v>47</v>
      </c>
      <c r="E55" s="15" t="s">
        <v>84</v>
      </c>
      <c r="F55" s="15" t="s">
        <v>47</v>
      </c>
      <c r="G55" s="15"/>
      <c r="H55" s="15"/>
      <c r="I55" s="15" t="s">
        <v>41</v>
      </c>
      <c r="J55" s="15" t="s">
        <v>29</v>
      </c>
    </row>
    <row r="56" spans="1:10" ht="14.25" customHeight="1">
      <c r="A56" s="17"/>
      <c r="B56" s="21"/>
      <c r="C56" s="15" t="s">
        <v>42</v>
      </c>
      <c r="D56" s="15" t="s">
        <v>45</v>
      </c>
      <c r="E56" s="15" t="s">
        <v>70</v>
      </c>
      <c r="F56" s="15" t="s">
        <v>39</v>
      </c>
      <c r="G56" s="15"/>
      <c r="H56" s="15"/>
      <c r="I56" s="15" t="s">
        <v>41</v>
      </c>
      <c r="J56" s="15" t="s">
        <v>22</v>
      </c>
    </row>
    <row r="57" spans="1:10" ht="14.25" customHeight="1">
      <c r="A57" s="17"/>
      <c r="B57" s="21"/>
      <c r="C57" s="15" t="s">
        <v>43</v>
      </c>
      <c r="D57" s="15" t="s">
        <v>70</v>
      </c>
      <c r="E57" s="15" t="s">
        <v>83</v>
      </c>
      <c r="F57" s="15" t="s">
        <v>45</v>
      </c>
      <c r="G57" s="15"/>
      <c r="H57" s="15"/>
      <c r="I57" s="15" t="s">
        <v>41</v>
      </c>
      <c r="J57" s="15" t="s">
        <v>14</v>
      </c>
    </row>
    <row r="58" spans="1:10" ht="14.25" customHeight="1">
      <c r="A58" s="17"/>
      <c r="B58" s="21"/>
      <c r="C58" s="15" t="s">
        <v>44</v>
      </c>
      <c r="D58" s="15" t="s">
        <v>189</v>
      </c>
      <c r="E58" s="15" t="s">
        <v>306</v>
      </c>
      <c r="F58" s="15" t="s">
        <v>83</v>
      </c>
      <c r="G58" s="15" t="s">
        <v>45</v>
      </c>
      <c r="H58" s="15"/>
      <c r="I58" s="15" t="s">
        <v>65</v>
      </c>
      <c r="J58" s="15" t="s">
        <v>29</v>
      </c>
    </row>
    <row r="59" spans="1:10" ht="14.25" customHeight="1">
      <c r="A59" s="17"/>
      <c r="B59" s="21"/>
      <c r="C59" s="15" t="s">
        <v>46</v>
      </c>
      <c r="D59" s="15" t="s">
        <v>83</v>
      </c>
      <c r="E59" s="15" t="s">
        <v>189</v>
      </c>
      <c r="F59" s="15" t="s">
        <v>64</v>
      </c>
      <c r="G59" s="15"/>
      <c r="H59" s="15"/>
      <c r="I59" s="15" t="s">
        <v>41</v>
      </c>
      <c r="J59" s="15" t="s">
        <v>22</v>
      </c>
    </row>
    <row r="60" spans="1:10" ht="14.25" customHeight="1">
      <c r="A60" s="17"/>
      <c r="B60" s="21"/>
      <c r="C60" s="15" t="s">
        <v>48</v>
      </c>
      <c r="D60" s="15" t="s">
        <v>83</v>
      </c>
      <c r="E60" s="15" t="s">
        <v>39</v>
      </c>
      <c r="F60" s="15" t="s">
        <v>45</v>
      </c>
      <c r="G60" s="15"/>
      <c r="H60" s="15"/>
      <c r="I60" s="15" t="s">
        <v>41</v>
      </c>
      <c r="J60" s="15" t="s">
        <v>10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3</v>
      </c>
      <c r="C62" s="15" t="s">
        <v>99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6"/>
      <c r="J62" s="17"/>
    </row>
    <row r="63" spans="1:10" ht="14.25" customHeight="1">
      <c r="A63" s="15" t="s">
        <v>10</v>
      </c>
      <c r="B63" s="15" t="s">
        <v>307</v>
      </c>
      <c r="C63" s="15" t="s">
        <v>308</v>
      </c>
      <c r="D63" s="15" t="s">
        <v>25</v>
      </c>
      <c r="E63" s="15" t="s">
        <v>14</v>
      </c>
      <c r="F63" s="15" t="s">
        <v>309</v>
      </c>
      <c r="G63" s="15" t="s">
        <v>310</v>
      </c>
      <c r="H63" s="15" t="s">
        <v>14</v>
      </c>
      <c r="I63" s="16"/>
      <c r="J63" s="17"/>
    </row>
    <row r="64" spans="1:10" ht="14.25" customHeight="1">
      <c r="A64" s="15" t="s">
        <v>14</v>
      </c>
      <c r="B64" s="15" t="s">
        <v>311</v>
      </c>
      <c r="C64" s="15" t="s">
        <v>312</v>
      </c>
      <c r="D64" s="15" t="s">
        <v>112</v>
      </c>
      <c r="E64" s="15" t="s">
        <v>22</v>
      </c>
      <c r="F64" s="15" t="s">
        <v>313</v>
      </c>
      <c r="G64" s="15" t="s">
        <v>314</v>
      </c>
      <c r="H64" s="15" t="s">
        <v>10</v>
      </c>
      <c r="I64" s="16"/>
      <c r="J64" s="17"/>
    </row>
    <row r="65" spans="1:10" ht="14.25" customHeight="1">
      <c r="A65" s="15" t="s">
        <v>22</v>
      </c>
      <c r="B65" s="15" t="s">
        <v>315</v>
      </c>
      <c r="C65" s="15" t="s">
        <v>316</v>
      </c>
      <c r="D65" s="15" t="s">
        <v>13</v>
      </c>
      <c r="E65" s="15" t="s">
        <v>10</v>
      </c>
      <c r="F65" s="15" t="s">
        <v>317</v>
      </c>
      <c r="G65" s="15" t="s">
        <v>318</v>
      </c>
      <c r="H65" s="15" t="s">
        <v>22</v>
      </c>
      <c r="I65" s="16"/>
      <c r="J65" s="17"/>
    </row>
    <row r="66" spans="1:10" ht="14.25" customHeight="1">
      <c r="A66" s="15" t="s">
        <v>29</v>
      </c>
      <c r="B66" s="15" t="s">
        <v>23</v>
      </c>
      <c r="C66" s="15" t="s">
        <v>319</v>
      </c>
      <c r="D66" s="15" t="s">
        <v>95</v>
      </c>
      <c r="E66" s="15" t="s">
        <v>26</v>
      </c>
      <c r="F66" s="15" t="s">
        <v>320</v>
      </c>
      <c r="G66" s="15" t="s">
        <v>321</v>
      </c>
      <c r="H66" s="15" t="s">
        <v>29</v>
      </c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30</v>
      </c>
      <c r="E68" s="15" t="s">
        <v>31</v>
      </c>
      <c r="F68" s="15" t="s">
        <v>32</v>
      </c>
      <c r="G68" s="15" t="s">
        <v>33</v>
      </c>
      <c r="H68" s="15" t="s">
        <v>34</v>
      </c>
      <c r="I68" s="15" t="s">
        <v>35</v>
      </c>
      <c r="J68" s="15" t="s">
        <v>36</v>
      </c>
    </row>
    <row r="69" spans="1:10" ht="14.25" customHeight="1">
      <c r="A69" s="17"/>
      <c r="B69" s="21"/>
      <c r="C69" s="15" t="s">
        <v>37</v>
      </c>
      <c r="D69" s="15" t="s">
        <v>85</v>
      </c>
      <c r="E69" s="15" t="s">
        <v>70</v>
      </c>
      <c r="F69" s="15" t="s">
        <v>64</v>
      </c>
      <c r="G69" s="15" t="s">
        <v>47</v>
      </c>
      <c r="H69" s="15"/>
      <c r="I69" s="15" t="s">
        <v>65</v>
      </c>
      <c r="J69" s="15" t="s">
        <v>29</v>
      </c>
    </row>
    <row r="70" spans="1:10" ht="14.25" customHeight="1">
      <c r="A70" s="17"/>
      <c r="B70" s="21"/>
      <c r="C70" s="15" t="s">
        <v>42</v>
      </c>
      <c r="D70" s="15" t="s">
        <v>67</v>
      </c>
      <c r="E70" s="15" t="s">
        <v>45</v>
      </c>
      <c r="F70" s="15" t="s">
        <v>83</v>
      </c>
      <c r="G70" s="15" t="s">
        <v>45</v>
      </c>
      <c r="H70" s="15"/>
      <c r="I70" s="15" t="s">
        <v>65</v>
      </c>
      <c r="J70" s="15" t="s">
        <v>22</v>
      </c>
    </row>
    <row r="71" spans="1:10" ht="14.25" customHeight="1">
      <c r="A71" s="17"/>
      <c r="B71" s="21"/>
      <c r="C71" s="15" t="s">
        <v>43</v>
      </c>
      <c r="D71" s="15" t="s">
        <v>306</v>
      </c>
      <c r="E71" s="15" t="s">
        <v>83</v>
      </c>
      <c r="F71" s="15" t="s">
        <v>39</v>
      </c>
      <c r="G71" s="15" t="s">
        <v>45</v>
      </c>
      <c r="H71" s="15"/>
      <c r="I71" s="15" t="s">
        <v>65</v>
      </c>
      <c r="J71" s="15" t="s">
        <v>14</v>
      </c>
    </row>
    <row r="72" spans="1:10" ht="14.25" customHeight="1">
      <c r="A72" s="17"/>
      <c r="B72" s="21"/>
      <c r="C72" s="15" t="s">
        <v>44</v>
      </c>
      <c r="D72" s="15" t="s">
        <v>127</v>
      </c>
      <c r="E72" s="15" t="s">
        <v>69</v>
      </c>
      <c r="F72" s="15" t="s">
        <v>64</v>
      </c>
      <c r="G72" s="15" t="s">
        <v>83</v>
      </c>
      <c r="H72" s="15"/>
      <c r="I72" s="15" t="s">
        <v>65</v>
      </c>
      <c r="J72" s="15" t="s">
        <v>29</v>
      </c>
    </row>
    <row r="73" spans="1:10" ht="14.25" customHeight="1">
      <c r="A73" s="17"/>
      <c r="B73" s="21"/>
      <c r="C73" s="15" t="s">
        <v>46</v>
      </c>
      <c r="D73" s="15" t="s">
        <v>83</v>
      </c>
      <c r="E73" s="15" t="s">
        <v>193</v>
      </c>
      <c r="F73" s="15" t="s">
        <v>85</v>
      </c>
      <c r="G73" s="15" t="s">
        <v>45</v>
      </c>
      <c r="H73" s="15" t="s">
        <v>126</v>
      </c>
      <c r="I73" s="15" t="s">
        <v>44</v>
      </c>
      <c r="J73" s="15" t="s">
        <v>22</v>
      </c>
    </row>
    <row r="74" spans="1:10" ht="14.25" customHeight="1">
      <c r="A74" s="17"/>
      <c r="B74" s="21"/>
      <c r="C74" s="15" t="s">
        <v>48</v>
      </c>
      <c r="D74" s="15" t="s">
        <v>83</v>
      </c>
      <c r="E74" s="15" t="s">
        <v>39</v>
      </c>
      <c r="F74" s="15" t="s">
        <v>67</v>
      </c>
      <c r="G74" s="15" t="s">
        <v>67</v>
      </c>
      <c r="H74" s="15" t="s">
        <v>84</v>
      </c>
      <c r="I74" s="15" t="s">
        <v>128</v>
      </c>
      <c r="J74" s="15" t="s">
        <v>10</v>
      </c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  <row r="76" spans="1:10" ht="14.25" customHeight="1">
      <c r="A76" s="15"/>
      <c r="B76" s="15" t="s">
        <v>3</v>
      </c>
      <c r="C76" s="15" t="s">
        <v>109</v>
      </c>
      <c r="D76" s="15" t="s">
        <v>5</v>
      </c>
      <c r="E76" s="15" t="s">
        <v>6</v>
      </c>
      <c r="F76" s="15" t="s">
        <v>7</v>
      </c>
      <c r="G76" s="15" t="s">
        <v>8</v>
      </c>
      <c r="H76" s="15" t="s">
        <v>9</v>
      </c>
      <c r="I76" s="16"/>
      <c r="J76" s="17"/>
    </row>
    <row r="77" spans="1:10" ht="14.25" customHeight="1">
      <c r="A77" s="15" t="s">
        <v>10</v>
      </c>
      <c r="B77" s="15" t="s">
        <v>322</v>
      </c>
      <c r="C77" s="15" t="s">
        <v>323</v>
      </c>
      <c r="D77" s="15" t="s">
        <v>19</v>
      </c>
      <c r="E77" s="15" t="s">
        <v>22</v>
      </c>
      <c r="F77" s="15" t="s">
        <v>283</v>
      </c>
      <c r="G77" s="15" t="s">
        <v>324</v>
      </c>
      <c r="H77" s="15" t="s">
        <v>10</v>
      </c>
      <c r="I77" s="16"/>
      <c r="J77" s="17"/>
    </row>
    <row r="78" spans="1:10" ht="14.25" customHeight="1">
      <c r="A78" s="15" t="s">
        <v>14</v>
      </c>
      <c r="B78" s="15" t="s">
        <v>325</v>
      </c>
      <c r="C78" s="15" t="s">
        <v>326</v>
      </c>
      <c r="D78" s="15" t="s">
        <v>112</v>
      </c>
      <c r="E78" s="15" t="s">
        <v>14</v>
      </c>
      <c r="F78" s="15" t="s">
        <v>327</v>
      </c>
      <c r="G78" s="15" t="s">
        <v>328</v>
      </c>
      <c r="H78" s="15" t="s">
        <v>14</v>
      </c>
      <c r="I78" s="16"/>
      <c r="J78" s="17"/>
    </row>
    <row r="79" spans="1:10" ht="14.25" customHeight="1">
      <c r="A79" s="15" t="s">
        <v>22</v>
      </c>
      <c r="B79" s="15" t="s">
        <v>329</v>
      </c>
      <c r="C79" s="15" t="s">
        <v>330</v>
      </c>
      <c r="D79" s="15" t="s">
        <v>13</v>
      </c>
      <c r="E79" s="15" t="s">
        <v>10</v>
      </c>
      <c r="F79" s="15" t="s">
        <v>200</v>
      </c>
      <c r="G79" s="15" t="s">
        <v>331</v>
      </c>
      <c r="H79" s="15" t="s">
        <v>22</v>
      </c>
      <c r="I79" s="16"/>
      <c r="J79" s="17"/>
    </row>
    <row r="80" spans="1:10" ht="14.25" customHeight="1">
      <c r="A80" s="15" t="s">
        <v>29</v>
      </c>
      <c r="B80" s="15" t="s">
        <v>332</v>
      </c>
      <c r="C80" s="15" t="s">
        <v>333</v>
      </c>
      <c r="D80" s="15" t="s">
        <v>95</v>
      </c>
      <c r="E80" s="15" t="s">
        <v>26</v>
      </c>
      <c r="F80" s="15" t="s">
        <v>334</v>
      </c>
      <c r="G80" s="15" t="s">
        <v>335</v>
      </c>
      <c r="H80" s="15" t="s">
        <v>29</v>
      </c>
      <c r="I80" s="16"/>
      <c r="J80" s="17"/>
    </row>
    <row r="81" spans="1:10" ht="15" customHeight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>
      <c r="A82" s="17"/>
      <c r="B82" s="21"/>
      <c r="C82" s="15"/>
      <c r="D82" s="15" t="s">
        <v>30</v>
      </c>
      <c r="E82" s="15" t="s">
        <v>31</v>
      </c>
      <c r="F82" s="15" t="s">
        <v>32</v>
      </c>
      <c r="G82" s="15" t="s">
        <v>33</v>
      </c>
      <c r="H82" s="15" t="s">
        <v>34</v>
      </c>
      <c r="I82" s="15" t="s">
        <v>35</v>
      </c>
      <c r="J82" s="15" t="s">
        <v>36</v>
      </c>
    </row>
    <row r="83" spans="1:10" ht="14.25" customHeight="1">
      <c r="A83" s="17"/>
      <c r="B83" s="21"/>
      <c r="C83" s="15" t="s">
        <v>37</v>
      </c>
      <c r="D83" s="15" t="s">
        <v>84</v>
      </c>
      <c r="E83" s="15" t="s">
        <v>70</v>
      </c>
      <c r="F83" s="15" t="s">
        <v>336</v>
      </c>
      <c r="G83" s="15" t="s">
        <v>47</v>
      </c>
      <c r="H83" s="15"/>
      <c r="I83" s="15" t="s">
        <v>65</v>
      </c>
      <c r="J83" s="15" t="s">
        <v>29</v>
      </c>
    </row>
    <row r="84" spans="1:10" ht="14.25" customHeight="1">
      <c r="A84" s="17"/>
      <c r="B84" s="21"/>
      <c r="C84" s="15" t="s">
        <v>42</v>
      </c>
      <c r="D84" s="15" t="s">
        <v>39</v>
      </c>
      <c r="E84" s="15" t="s">
        <v>45</v>
      </c>
      <c r="F84" s="15" t="s">
        <v>45</v>
      </c>
      <c r="G84" s="15"/>
      <c r="H84" s="15"/>
      <c r="I84" s="15" t="s">
        <v>41</v>
      </c>
      <c r="J84" s="15" t="s">
        <v>22</v>
      </c>
    </row>
    <row r="85" spans="1:10" ht="14.25" customHeight="1">
      <c r="A85" s="17"/>
      <c r="B85" s="21"/>
      <c r="C85" s="15" t="s">
        <v>43</v>
      </c>
      <c r="D85" s="15" t="s">
        <v>47</v>
      </c>
      <c r="E85" s="15" t="s">
        <v>64</v>
      </c>
      <c r="F85" s="15" t="s">
        <v>306</v>
      </c>
      <c r="G85" s="15" t="s">
        <v>83</v>
      </c>
      <c r="H85" s="15"/>
      <c r="I85" s="15" t="s">
        <v>65</v>
      </c>
      <c r="J85" s="15" t="s">
        <v>14</v>
      </c>
    </row>
    <row r="86" spans="1:10" ht="14.25" customHeight="1">
      <c r="A86" s="17"/>
      <c r="B86" s="21"/>
      <c r="C86" s="15" t="s">
        <v>44</v>
      </c>
      <c r="D86" s="15" t="s">
        <v>83</v>
      </c>
      <c r="E86" s="15" t="s">
        <v>45</v>
      </c>
      <c r="F86" s="15" t="s">
        <v>85</v>
      </c>
      <c r="G86" s="15" t="s">
        <v>83</v>
      </c>
      <c r="H86" s="15"/>
      <c r="I86" s="15" t="s">
        <v>65</v>
      </c>
      <c r="J86" s="15" t="s">
        <v>29</v>
      </c>
    </row>
    <row r="87" spans="1:10" ht="14.25" customHeight="1">
      <c r="A87" s="17"/>
      <c r="B87" s="21"/>
      <c r="C87" s="15" t="s">
        <v>46</v>
      </c>
      <c r="D87" s="15" t="s">
        <v>64</v>
      </c>
      <c r="E87" s="15" t="s">
        <v>199</v>
      </c>
      <c r="F87" s="15" t="s">
        <v>337</v>
      </c>
      <c r="G87" s="15" t="s">
        <v>83</v>
      </c>
      <c r="H87" s="15"/>
      <c r="I87" s="15" t="s">
        <v>65</v>
      </c>
      <c r="J87" s="15" t="s">
        <v>22</v>
      </c>
    </row>
    <row r="88" spans="1:10" ht="14.25" customHeight="1">
      <c r="A88" s="17"/>
      <c r="B88" s="21"/>
      <c r="C88" s="15" t="s">
        <v>48</v>
      </c>
      <c r="D88" s="15" t="s">
        <v>64</v>
      </c>
      <c r="E88" s="15" t="s">
        <v>83</v>
      </c>
      <c r="F88" s="15" t="s">
        <v>39</v>
      </c>
      <c r="G88" s="15"/>
      <c r="H88" s="15"/>
      <c r="I88" s="15" t="s">
        <v>41</v>
      </c>
      <c r="J88" s="15" t="s">
        <v>10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23"/>
      <c r="J2" s="23"/>
    </row>
    <row r="3" spans="1:10" ht="15" customHeight="1">
      <c r="A3" s="1"/>
      <c r="B3" s="8" t="s">
        <v>338</v>
      </c>
      <c r="C3" s="7"/>
      <c r="D3" s="7"/>
      <c r="E3" s="9"/>
      <c r="F3" s="5"/>
      <c r="G3" s="6"/>
      <c r="H3" s="6"/>
      <c r="I3" s="23"/>
      <c r="J3" s="23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23"/>
      <c r="J4" s="23"/>
    </row>
    <row r="5" spans="1:10" ht="15" customHeight="1">
      <c r="A5" s="13"/>
      <c r="B5" s="14"/>
      <c r="C5" s="14"/>
      <c r="D5" s="14"/>
      <c r="E5" s="24"/>
      <c r="F5" s="6"/>
      <c r="G5" s="6"/>
      <c r="H5" s="6"/>
      <c r="I5" s="23"/>
      <c r="J5" s="23"/>
    </row>
    <row r="6" spans="1:10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  <c r="H6" s="6"/>
      <c r="I6" s="6"/>
      <c r="J6" s="23"/>
    </row>
    <row r="7" spans="1:10" ht="13.5" customHeight="1">
      <c r="A7" s="26" t="s">
        <v>10</v>
      </c>
      <c r="B7" s="26"/>
      <c r="C7" s="26" t="s">
        <v>339</v>
      </c>
      <c r="D7" s="26" t="s">
        <v>104</v>
      </c>
      <c r="E7" s="27" t="s">
        <v>339</v>
      </c>
      <c r="F7" s="6"/>
      <c r="G7" s="6"/>
      <c r="H7" s="6"/>
      <c r="I7" s="6"/>
      <c r="J7" s="23"/>
    </row>
    <row r="8" spans="1:10" ht="13.5" customHeight="1">
      <c r="A8" s="26" t="s">
        <v>14</v>
      </c>
      <c r="B8" s="26"/>
      <c r="C8" s="26"/>
      <c r="D8" s="26"/>
      <c r="E8" s="29"/>
      <c r="F8" s="27" t="s">
        <v>339</v>
      </c>
      <c r="G8" s="6"/>
      <c r="H8" s="6"/>
      <c r="I8" s="6"/>
      <c r="J8" s="23"/>
    </row>
    <row r="9" spans="1:10" ht="13.5" customHeight="1">
      <c r="A9" s="25" t="s">
        <v>22</v>
      </c>
      <c r="B9" s="25"/>
      <c r="C9" s="25"/>
      <c r="D9" s="25"/>
      <c r="E9" s="30" t="s">
        <v>298</v>
      </c>
      <c r="F9" s="29" t="s">
        <v>340</v>
      </c>
      <c r="G9" s="5"/>
      <c r="H9" s="6"/>
      <c r="I9" s="6"/>
      <c r="J9" s="23"/>
    </row>
    <row r="10" spans="1:10" ht="13.5" customHeight="1">
      <c r="A10" s="25" t="s">
        <v>29</v>
      </c>
      <c r="B10" s="25" t="s">
        <v>168</v>
      </c>
      <c r="C10" s="25" t="s">
        <v>298</v>
      </c>
      <c r="D10" s="25" t="s">
        <v>25</v>
      </c>
      <c r="E10" s="31"/>
      <c r="F10" s="1"/>
      <c r="G10" s="27" t="s">
        <v>339</v>
      </c>
      <c r="H10" s="6"/>
      <c r="I10" s="6"/>
      <c r="J10" s="23"/>
    </row>
    <row r="11" spans="1:10" ht="13.5" customHeight="1">
      <c r="A11" s="26" t="s">
        <v>138</v>
      </c>
      <c r="B11" s="26" t="s">
        <v>142</v>
      </c>
      <c r="C11" s="26" t="s">
        <v>312</v>
      </c>
      <c r="D11" s="26" t="s">
        <v>112</v>
      </c>
      <c r="E11" s="27" t="s">
        <v>326</v>
      </c>
      <c r="F11" s="1"/>
      <c r="G11" s="29" t="s">
        <v>341</v>
      </c>
      <c r="H11" s="5"/>
      <c r="I11" s="6"/>
      <c r="J11" s="23"/>
    </row>
    <row r="12" spans="1:10" ht="13.5" customHeight="1">
      <c r="A12" s="26" t="s">
        <v>141</v>
      </c>
      <c r="B12" s="26" t="s">
        <v>146</v>
      </c>
      <c r="C12" s="26" t="s">
        <v>326</v>
      </c>
      <c r="D12" s="26" t="s">
        <v>112</v>
      </c>
      <c r="E12" s="29" t="s">
        <v>342</v>
      </c>
      <c r="F12" s="30" t="s">
        <v>343</v>
      </c>
      <c r="G12" s="32"/>
      <c r="H12" s="5"/>
      <c r="I12" s="6"/>
      <c r="J12" s="23"/>
    </row>
    <row r="13" spans="1:10" ht="13.5" customHeight="1">
      <c r="A13" s="25" t="s">
        <v>145</v>
      </c>
      <c r="B13" s="25"/>
      <c r="C13" s="25"/>
      <c r="D13" s="25"/>
      <c r="E13" s="30" t="s">
        <v>343</v>
      </c>
      <c r="F13" s="31" t="s">
        <v>344</v>
      </c>
      <c r="G13" s="1"/>
      <c r="H13" s="5"/>
      <c r="I13" s="6"/>
      <c r="J13" s="23"/>
    </row>
    <row r="14" spans="1:10" ht="13.5" customHeight="1">
      <c r="A14" s="25" t="s">
        <v>148</v>
      </c>
      <c r="B14" s="25"/>
      <c r="C14" s="25" t="s">
        <v>343</v>
      </c>
      <c r="D14" s="25" t="s">
        <v>13</v>
      </c>
      <c r="E14" s="31"/>
      <c r="F14" s="6"/>
      <c r="G14" s="1"/>
      <c r="H14" s="27" t="s">
        <v>339</v>
      </c>
      <c r="I14" s="6"/>
      <c r="J14" s="23"/>
    </row>
    <row r="15" spans="1:10" ht="15" customHeight="1">
      <c r="A15" s="14"/>
      <c r="B15" s="14"/>
      <c r="C15" s="14"/>
      <c r="D15" s="14"/>
      <c r="E15" s="6"/>
      <c r="F15" s="6"/>
      <c r="G15" s="1"/>
      <c r="H15" s="29" t="s">
        <v>345</v>
      </c>
      <c r="I15" s="5"/>
      <c r="J15" s="23"/>
    </row>
    <row r="16" spans="1:10" ht="13.5" customHeight="1">
      <c r="A16" s="26" t="s">
        <v>152</v>
      </c>
      <c r="B16" s="26"/>
      <c r="C16" s="26" t="s">
        <v>346</v>
      </c>
      <c r="D16" s="26" t="s">
        <v>347</v>
      </c>
      <c r="E16" s="27" t="s">
        <v>346</v>
      </c>
      <c r="F16" s="6"/>
      <c r="G16" s="1"/>
      <c r="H16" s="32"/>
      <c r="I16" s="5"/>
      <c r="J16" s="23"/>
    </row>
    <row r="17" spans="1:10" ht="13.5" customHeight="1">
      <c r="A17" s="26" t="s">
        <v>154</v>
      </c>
      <c r="B17" s="26"/>
      <c r="C17" s="26"/>
      <c r="D17" s="26"/>
      <c r="E17" s="29"/>
      <c r="F17" s="27" t="s">
        <v>346</v>
      </c>
      <c r="G17" s="1"/>
      <c r="H17" s="32"/>
      <c r="I17" s="5"/>
      <c r="J17" s="23"/>
    </row>
    <row r="18" spans="1:10" ht="13.5" customHeight="1">
      <c r="A18" s="25" t="s">
        <v>157</v>
      </c>
      <c r="B18" s="25" t="s">
        <v>132</v>
      </c>
      <c r="C18" s="25" t="s">
        <v>262</v>
      </c>
      <c r="D18" s="25" t="s">
        <v>13</v>
      </c>
      <c r="E18" s="30" t="s">
        <v>282</v>
      </c>
      <c r="F18" s="29" t="s">
        <v>348</v>
      </c>
      <c r="G18" s="32"/>
      <c r="H18" s="32"/>
      <c r="I18" s="5"/>
      <c r="J18" s="23"/>
    </row>
    <row r="19" spans="1:10" ht="13.5" customHeight="1">
      <c r="A19" s="25" t="s">
        <v>160</v>
      </c>
      <c r="B19" s="25" t="s">
        <v>139</v>
      </c>
      <c r="C19" s="25" t="s">
        <v>282</v>
      </c>
      <c r="D19" s="25" t="s">
        <v>149</v>
      </c>
      <c r="E19" s="31" t="s">
        <v>349</v>
      </c>
      <c r="F19" s="1"/>
      <c r="G19" s="30" t="s">
        <v>350</v>
      </c>
      <c r="H19" s="32"/>
      <c r="I19" s="5"/>
      <c r="J19" s="23"/>
    </row>
    <row r="20" spans="1:10" ht="13.5" customHeight="1">
      <c r="A20" s="26" t="s">
        <v>164</v>
      </c>
      <c r="B20" s="26" t="s">
        <v>161</v>
      </c>
      <c r="C20" s="26" t="s">
        <v>269</v>
      </c>
      <c r="D20" s="26" t="s">
        <v>25</v>
      </c>
      <c r="E20" s="27" t="s">
        <v>269</v>
      </c>
      <c r="F20" s="1"/>
      <c r="G20" s="31" t="s">
        <v>351</v>
      </c>
      <c r="H20" s="1"/>
      <c r="I20" s="5"/>
      <c r="J20" s="23"/>
    </row>
    <row r="21" spans="1:10" ht="13.5" customHeight="1">
      <c r="A21" s="26" t="s">
        <v>167</v>
      </c>
      <c r="B21" s="26"/>
      <c r="C21" s="26"/>
      <c r="D21" s="26"/>
      <c r="E21" s="29"/>
      <c r="F21" s="30" t="s">
        <v>350</v>
      </c>
      <c r="G21" s="5"/>
      <c r="H21" s="1"/>
      <c r="I21" s="5"/>
      <c r="J21" s="23"/>
    </row>
    <row r="22" spans="1:10" ht="13.5" customHeight="1">
      <c r="A22" s="25" t="s">
        <v>170</v>
      </c>
      <c r="B22" s="25"/>
      <c r="C22" s="25"/>
      <c r="D22" s="25"/>
      <c r="E22" s="30" t="s">
        <v>350</v>
      </c>
      <c r="F22" s="31" t="s">
        <v>352</v>
      </c>
      <c r="G22" s="6"/>
      <c r="H22" s="1"/>
      <c r="I22" s="5"/>
      <c r="J22" s="23"/>
    </row>
    <row r="23" spans="1:10" ht="13.5" customHeight="1">
      <c r="A23" s="25" t="s">
        <v>173</v>
      </c>
      <c r="B23" s="25"/>
      <c r="C23" s="25" t="s">
        <v>350</v>
      </c>
      <c r="D23" s="25" t="s">
        <v>149</v>
      </c>
      <c r="E23" s="31"/>
      <c r="F23" s="6"/>
      <c r="G23" s="6"/>
      <c r="H23" s="1"/>
      <c r="I23" s="5"/>
      <c r="J23" s="23"/>
    </row>
    <row r="24" spans="1:10" ht="15" customHeight="1">
      <c r="A24" s="14"/>
      <c r="B24" s="14"/>
      <c r="C24" s="14"/>
      <c r="D24" s="14"/>
      <c r="E24" s="6"/>
      <c r="F24" s="6"/>
      <c r="G24" s="6"/>
      <c r="H24" s="1"/>
      <c r="I24" s="30" t="s">
        <v>353</v>
      </c>
      <c r="J24" s="105"/>
    </row>
    <row r="25" spans="1:10" ht="13.5" customHeight="1">
      <c r="A25" s="26" t="s">
        <v>354</v>
      </c>
      <c r="B25" s="26"/>
      <c r="C25" s="26" t="s">
        <v>355</v>
      </c>
      <c r="D25" s="26" t="s">
        <v>104</v>
      </c>
      <c r="E25" s="27" t="s">
        <v>355</v>
      </c>
      <c r="F25" s="6"/>
      <c r="G25" s="6"/>
      <c r="H25" s="1"/>
      <c r="I25" s="29" t="s">
        <v>356</v>
      </c>
      <c r="J25" s="105"/>
    </row>
    <row r="26" spans="1:10" ht="13.5" customHeight="1">
      <c r="A26" s="26" t="s">
        <v>357</v>
      </c>
      <c r="B26" s="26"/>
      <c r="C26" s="26"/>
      <c r="D26" s="26"/>
      <c r="E26" s="29"/>
      <c r="F26" s="27" t="s">
        <v>355</v>
      </c>
      <c r="G26" s="6"/>
      <c r="H26" s="1"/>
      <c r="I26" s="5"/>
      <c r="J26" s="23"/>
    </row>
    <row r="27" spans="1:10" ht="13.5" customHeight="1">
      <c r="A27" s="25" t="s">
        <v>358</v>
      </c>
      <c r="B27" s="25"/>
      <c r="C27" s="25"/>
      <c r="D27" s="25"/>
      <c r="E27" s="30" t="s">
        <v>323</v>
      </c>
      <c r="F27" s="29" t="s">
        <v>359</v>
      </c>
      <c r="G27" s="5"/>
      <c r="H27" s="1"/>
      <c r="I27" s="5"/>
      <c r="J27" s="23"/>
    </row>
    <row r="28" spans="1:10" ht="13.5" customHeight="1">
      <c r="A28" s="25" t="s">
        <v>360</v>
      </c>
      <c r="B28" s="25" t="s">
        <v>158</v>
      </c>
      <c r="C28" s="25" t="s">
        <v>323</v>
      </c>
      <c r="D28" s="25" t="s">
        <v>19</v>
      </c>
      <c r="E28" s="31"/>
      <c r="F28" s="1"/>
      <c r="G28" s="27" t="s">
        <v>361</v>
      </c>
      <c r="H28" s="1"/>
      <c r="I28" s="5"/>
      <c r="J28" s="23"/>
    </row>
    <row r="29" spans="1:10" ht="13.5" customHeight="1">
      <c r="A29" s="26" t="s">
        <v>362</v>
      </c>
      <c r="B29" s="26" t="s">
        <v>165</v>
      </c>
      <c r="C29" s="26" t="s">
        <v>259</v>
      </c>
      <c r="D29" s="26" t="s">
        <v>112</v>
      </c>
      <c r="E29" s="27" t="s">
        <v>259</v>
      </c>
      <c r="F29" s="1"/>
      <c r="G29" s="29" t="s">
        <v>363</v>
      </c>
      <c r="H29" s="32"/>
      <c r="I29" s="5"/>
      <c r="J29" s="23"/>
    </row>
    <row r="30" spans="1:10" ht="13.5" customHeight="1">
      <c r="A30" s="26" t="s">
        <v>364</v>
      </c>
      <c r="B30" s="26" t="s">
        <v>134</v>
      </c>
      <c r="C30" s="26" t="s">
        <v>272</v>
      </c>
      <c r="D30" s="26" t="s">
        <v>112</v>
      </c>
      <c r="E30" s="29" t="s">
        <v>365</v>
      </c>
      <c r="F30" s="30" t="s">
        <v>361</v>
      </c>
      <c r="G30" s="32"/>
      <c r="H30" s="32"/>
      <c r="I30" s="5"/>
      <c r="J30" s="23"/>
    </row>
    <row r="31" spans="1:10" ht="13.5" customHeight="1">
      <c r="A31" s="25" t="s">
        <v>366</v>
      </c>
      <c r="B31" s="25"/>
      <c r="C31" s="25"/>
      <c r="D31" s="25"/>
      <c r="E31" s="30" t="s">
        <v>361</v>
      </c>
      <c r="F31" s="31" t="s">
        <v>367</v>
      </c>
      <c r="G31" s="1"/>
      <c r="H31" s="32"/>
      <c r="I31" s="5"/>
      <c r="J31" s="23"/>
    </row>
    <row r="32" spans="1:10" ht="13.5" customHeight="1">
      <c r="A32" s="25" t="s">
        <v>368</v>
      </c>
      <c r="B32" s="25"/>
      <c r="C32" s="25" t="s">
        <v>361</v>
      </c>
      <c r="D32" s="25" t="s">
        <v>104</v>
      </c>
      <c r="E32" s="31"/>
      <c r="F32" s="6"/>
      <c r="G32" s="1"/>
      <c r="H32" s="30" t="s">
        <v>353</v>
      </c>
      <c r="I32" s="5"/>
      <c r="J32" s="23"/>
    </row>
    <row r="33" spans="1:10" ht="15" customHeight="1">
      <c r="A33" s="14"/>
      <c r="B33" s="14"/>
      <c r="C33" s="14"/>
      <c r="D33" s="14"/>
      <c r="E33" s="6"/>
      <c r="F33" s="6"/>
      <c r="G33" s="1"/>
      <c r="H33" s="31" t="s">
        <v>369</v>
      </c>
      <c r="I33" s="6"/>
      <c r="J33" s="23"/>
    </row>
    <row r="34" spans="1:10" ht="13.5" customHeight="1">
      <c r="A34" s="26" t="s">
        <v>370</v>
      </c>
      <c r="B34" s="26"/>
      <c r="C34" s="26" t="s">
        <v>131</v>
      </c>
      <c r="D34" s="26" t="s">
        <v>52</v>
      </c>
      <c r="E34" s="27" t="s">
        <v>131</v>
      </c>
      <c r="F34" s="6"/>
      <c r="G34" s="1"/>
      <c r="H34" s="5"/>
      <c r="I34" s="6"/>
      <c r="J34" s="23"/>
    </row>
    <row r="35" spans="1:10" ht="13.5" customHeight="1">
      <c r="A35" s="26" t="s">
        <v>371</v>
      </c>
      <c r="B35" s="26"/>
      <c r="C35" s="26"/>
      <c r="D35" s="26"/>
      <c r="E35" s="29"/>
      <c r="F35" s="27" t="s">
        <v>131</v>
      </c>
      <c r="G35" s="1"/>
      <c r="H35" s="5"/>
      <c r="I35" s="6"/>
      <c r="J35" s="23"/>
    </row>
    <row r="36" spans="1:10" ht="13.5" customHeight="1">
      <c r="A36" s="25" t="s">
        <v>372</v>
      </c>
      <c r="B36" s="25" t="s">
        <v>171</v>
      </c>
      <c r="C36" s="25" t="s">
        <v>308</v>
      </c>
      <c r="D36" s="25" t="s">
        <v>25</v>
      </c>
      <c r="E36" s="30" t="s">
        <v>294</v>
      </c>
      <c r="F36" s="29" t="s">
        <v>373</v>
      </c>
      <c r="G36" s="32"/>
      <c r="H36" s="5"/>
      <c r="I36" s="6"/>
      <c r="J36" s="23"/>
    </row>
    <row r="37" spans="1:10" ht="13.5" customHeight="1">
      <c r="A37" s="25" t="s">
        <v>374</v>
      </c>
      <c r="B37" s="25" t="s">
        <v>136</v>
      </c>
      <c r="C37" s="25" t="s">
        <v>294</v>
      </c>
      <c r="D37" s="25" t="s">
        <v>295</v>
      </c>
      <c r="E37" s="31" t="s">
        <v>375</v>
      </c>
      <c r="F37" s="1"/>
      <c r="G37" s="30" t="s">
        <v>353</v>
      </c>
      <c r="H37" s="5"/>
      <c r="I37" s="6"/>
      <c r="J37" s="23"/>
    </row>
    <row r="38" spans="1:10" ht="13.5" customHeight="1">
      <c r="A38" s="26" t="s">
        <v>376</v>
      </c>
      <c r="B38" s="26" t="s">
        <v>155</v>
      </c>
      <c r="C38" s="26" t="s">
        <v>278</v>
      </c>
      <c r="D38" s="26" t="s">
        <v>95</v>
      </c>
      <c r="E38" s="27" t="s">
        <v>278</v>
      </c>
      <c r="F38" s="1"/>
      <c r="G38" s="31" t="s">
        <v>377</v>
      </c>
      <c r="H38" s="6"/>
      <c r="I38" s="6"/>
      <c r="J38" s="23"/>
    </row>
    <row r="39" spans="1:10" ht="13.5" customHeight="1">
      <c r="A39" s="26" t="s">
        <v>378</v>
      </c>
      <c r="B39" s="26"/>
      <c r="C39" s="26"/>
      <c r="D39" s="26"/>
      <c r="E39" s="29"/>
      <c r="F39" s="30" t="s">
        <v>353</v>
      </c>
      <c r="G39" s="5"/>
      <c r="H39" s="6"/>
      <c r="I39" s="6"/>
      <c r="J39" s="23"/>
    </row>
    <row r="40" spans="1:10" ht="13.5" customHeight="1">
      <c r="A40" s="25" t="s">
        <v>379</v>
      </c>
      <c r="B40" s="25"/>
      <c r="C40" s="25"/>
      <c r="D40" s="25"/>
      <c r="E40" s="30" t="s">
        <v>353</v>
      </c>
      <c r="F40" s="31" t="s">
        <v>380</v>
      </c>
      <c r="G40" s="6"/>
      <c r="H40" s="6"/>
      <c r="I40" s="6"/>
      <c r="J40" s="23"/>
    </row>
    <row r="41" spans="1:10" ht="13.5" customHeight="1">
      <c r="A41" s="25" t="s">
        <v>381</v>
      </c>
      <c r="B41" s="25"/>
      <c r="C41" s="25" t="s">
        <v>353</v>
      </c>
      <c r="D41" s="25" t="s">
        <v>149</v>
      </c>
      <c r="E41" s="31"/>
      <c r="F41" s="6"/>
      <c r="G41" s="6"/>
      <c r="H41" s="6"/>
      <c r="I41" s="6"/>
      <c r="J41" s="23"/>
    </row>
    <row r="42" spans="1:10" ht="15" customHeight="1">
      <c r="A42" s="39"/>
      <c r="B42" s="39"/>
      <c r="C42" s="39"/>
      <c r="D42" s="39"/>
      <c r="E42" s="23"/>
      <c r="F42" s="23"/>
      <c r="G42" s="23"/>
      <c r="H42" s="23"/>
      <c r="I42" s="23"/>
      <c r="J42" s="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382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264</v>
      </c>
      <c r="C7" s="15" t="s">
        <v>265</v>
      </c>
      <c r="D7" s="15" t="s">
        <v>95</v>
      </c>
      <c r="E7" s="15" t="s">
        <v>22</v>
      </c>
      <c r="F7" s="15" t="s">
        <v>383</v>
      </c>
      <c r="G7" s="15" t="s">
        <v>384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329</v>
      </c>
      <c r="C8" s="15" t="s">
        <v>330</v>
      </c>
      <c r="D8" s="15" t="s">
        <v>13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301</v>
      </c>
      <c r="C9" s="15" t="s">
        <v>302</v>
      </c>
      <c r="D9" s="15" t="s">
        <v>13</v>
      </c>
      <c r="E9" s="15" t="s">
        <v>14</v>
      </c>
      <c r="F9" s="15" t="s">
        <v>385</v>
      </c>
      <c r="G9" s="15" t="s">
        <v>386</v>
      </c>
      <c r="H9" s="15" t="s">
        <v>14</v>
      </c>
      <c r="I9" s="16"/>
      <c r="J9" s="17"/>
    </row>
    <row r="10" spans="1:10" ht="14.25" customHeight="1">
      <c r="A10" s="15" t="s">
        <v>29</v>
      </c>
      <c r="B10" s="15" t="s">
        <v>288</v>
      </c>
      <c r="C10" s="15" t="s">
        <v>289</v>
      </c>
      <c r="D10" s="15" t="s">
        <v>25</v>
      </c>
      <c r="E10" s="15" t="s">
        <v>26</v>
      </c>
      <c r="F10" s="15" t="s">
        <v>120</v>
      </c>
      <c r="G10" s="15" t="s">
        <v>387</v>
      </c>
      <c r="H10" s="15" t="s">
        <v>29</v>
      </c>
      <c r="I10" s="16"/>
      <c r="J10" s="17"/>
    </row>
    <row r="11" spans="1:10" ht="14.25" customHeight="1">
      <c r="A11" s="15" t="s">
        <v>138</v>
      </c>
      <c r="B11" s="15" t="s">
        <v>23</v>
      </c>
      <c r="C11" s="15" t="s">
        <v>122</v>
      </c>
      <c r="D11" s="15" t="s">
        <v>104</v>
      </c>
      <c r="E11" s="15" t="s">
        <v>10</v>
      </c>
      <c r="F11" s="15" t="s">
        <v>388</v>
      </c>
      <c r="G11" s="15" t="s">
        <v>389</v>
      </c>
      <c r="H11" s="15" t="s">
        <v>22</v>
      </c>
      <c r="I11" s="16"/>
      <c r="J11" s="17"/>
    </row>
    <row r="12" spans="1:10" ht="15" customHeight="1">
      <c r="A12" s="18"/>
      <c r="B12" s="18"/>
      <c r="C12" s="19"/>
      <c r="D12" s="19"/>
      <c r="E12" s="19"/>
      <c r="F12" s="19"/>
      <c r="G12" s="19"/>
      <c r="H12" s="19"/>
      <c r="I12" s="20"/>
      <c r="J12" s="20"/>
    </row>
    <row r="13" spans="1:10" ht="14.25" customHeight="1">
      <c r="A13" s="17"/>
      <c r="B13" s="21"/>
      <c r="C13" s="15"/>
      <c r="D13" s="15" t="s">
        <v>30</v>
      </c>
      <c r="E13" s="15" t="s">
        <v>31</v>
      </c>
      <c r="F13" s="15" t="s">
        <v>32</v>
      </c>
      <c r="G13" s="15" t="s">
        <v>33</v>
      </c>
      <c r="H13" s="15" t="s">
        <v>34</v>
      </c>
      <c r="I13" s="15" t="s">
        <v>35</v>
      </c>
      <c r="J13" s="15" t="s">
        <v>36</v>
      </c>
    </row>
    <row r="14" spans="1:10" ht="14.25" customHeight="1">
      <c r="A14" s="17"/>
      <c r="B14" s="21"/>
      <c r="C14" s="15" t="s">
        <v>192</v>
      </c>
      <c r="D14" s="15" t="s">
        <v>45</v>
      </c>
      <c r="E14" s="15" t="s">
        <v>47</v>
      </c>
      <c r="F14" s="15" t="s">
        <v>45</v>
      </c>
      <c r="G14" s="15"/>
      <c r="H14" s="15"/>
      <c r="I14" s="15" t="s">
        <v>41</v>
      </c>
      <c r="J14" s="15" t="s">
        <v>29</v>
      </c>
    </row>
    <row r="15" spans="1:10" ht="14.25" customHeight="1">
      <c r="A15" s="17"/>
      <c r="B15" s="21"/>
      <c r="C15" s="15" t="s">
        <v>42</v>
      </c>
      <c r="D15" s="15"/>
      <c r="E15" s="15"/>
      <c r="F15" s="15"/>
      <c r="G15" s="15"/>
      <c r="H15" s="15"/>
      <c r="I15" s="15"/>
      <c r="J15" s="15" t="s">
        <v>22</v>
      </c>
    </row>
    <row r="16" spans="1:10" ht="14.25" customHeight="1">
      <c r="A16" s="17"/>
      <c r="B16" s="21"/>
      <c r="C16" s="15" t="s">
        <v>37</v>
      </c>
      <c r="D16" s="15" t="s">
        <v>84</v>
      </c>
      <c r="E16" s="15" t="s">
        <v>84</v>
      </c>
      <c r="F16" s="15" t="s">
        <v>85</v>
      </c>
      <c r="G16" s="15" t="s">
        <v>85</v>
      </c>
      <c r="H16" s="15" t="s">
        <v>69</v>
      </c>
      <c r="I16" s="15" t="s">
        <v>128</v>
      </c>
      <c r="J16" s="15" t="s">
        <v>14</v>
      </c>
    </row>
    <row r="17" spans="1:10" ht="14.25" customHeight="1">
      <c r="A17" s="17"/>
      <c r="B17" s="21"/>
      <c r="C17" s="15" t="s">
        <v>190</v>
      </c>
      <c r="D17" s="15"/>
      <c r="E17" s="15"/>
      <c r="F17" s="15"/>
      <c r="G17" s="15"/>
      <c r="H17" s="15"/>
      <c r="I17" s="15"/>
      <c r="J17" s="15" t="s">
        <v>10</v>
      </c>
    </row>
    <row r="18" spans="1:10" ht="14.25" customHeight="1">
      <c r="A18" s="17"/>
      <c r="B18" s="21"/>
      <c r="C18" s="15" t="s">
        <v>48</v>
      </c>
      <c r="D18" s="15" t="s">
        <v>64</v>
      </c>
      <c r="E18" s="15" t="s">
        <v>39</v>
      </c>
      <c r="F18" s="15" t="s">
        <v>70</v>
      </c>
      <c r="G18" s="15"/>
      <c r="H18" s="15"/>
      <c r="I18" s="15" t="s">
        <v>41</v>
      </c>
      <c r="J18" s="15" t="s">
        <v>138</v>
      </c>
    </row>
    <row r="19" spans="1:10" ht="14.25" customHeight="1">
      <c r="A19" s="17"/>
      <c r="B19" s="21"/>
      <c r="C19" s="15" t="s">
        <v>43</v>
      </c>
      <c r="D19" s="15" t="s">
        <v>70</v>
      </c>
      <c r="E19" s="15" t="s">
        <v>64</v>
      </c>
      <c r="F19" s="15" t="s">
        <v>45</v>
      </c>
      <c r="G19" s="15"/>
      <c r="H19" s="15"/>
      <c r="I19" s="15" t="s">
        <v>41</v>
      </c>
      <c r="J19" s="15" t="s">
        <v>22</v>
      </c>
    </row>
    <row r="20" spans="1:10" ht="14.25" customHeight="1">
      <c r="A20" s="17"/>
      <c r="B20" s="21"/>
      <c r="C20" s="15" t="s">
        <v>44</v>
      </c>
      <c r="D20" s="15"/>
      <c r="E20" s="15"/>
      <c r="F20" s="15"/>
      <c r="G20" s="15"/>
      <c r="H20" s="15"/>
      <c r="I20" s="15"/>
      <c r="J20" s="15" t="s">
        <v>138</v>
      </c>
    </row>
    <row r="21" spans="1:10" ht="14.25" customHeight="1">
      <c r="A21" s="17"/>
      <c r="B21" s="21"/>
      <c r="C21" s="15" t="s">
        <v>197</v>
      </c>
      <c r="D21" s="15" t="s">
        <v>67</v>
      </c>
      <c r="E21" s="15" t="s">
        <v>45</v>
      </c>
      <c r="F21" s="15" t="s">
        <v>127</v>
      </c>
      <c r="G21" s="15" t="s">
        <v>39</v>
      </c>
      <c r="H21" s="15" t="s">
        <v>390</v>
      </c>
      <c r="I21" s="15" t="s">
        <v>44</v>
      </c>
      <c r="J21" s="15" t="s">
        <v>10</v>
      </c>
    </row>
    <row r="22" spans="1:10" ht="14.25" customHeight="1">
      <c r="A22" s="17"/>
      <c r="B22" s="21"/>
      <c r="C22" s="15" t="s">
        <v>46</v>
      </c>
      <c r="D22" s="15"/>
      <c r="E22" s="15"/>
      <c r="F22" s="15"/>
      <c r="G22" s="15"/>
      <c r="H22" s="15"/>
      <c r="I22" s="15"/>
      <c r="J22" s="15" t="s">
        <v>29</v>
      </c>
    </row>
    <row r="23" spans="1:10" ht="14.25" customHeight="1">
      <c r="A23" s="17"/>
      <c r="B23" s="21"/>
      <c r="C23" s="15" t="s">
        <v>195</v>
      </c>
      <c r="D23" s="15" t="s">
        <v>83</v>
      </c>
      <c r="E23" s="15" t="s">
        <v>63</v>
      </c>
      <c r="F23" s="15" t="s">
        <v>39</v>
      </c>
      <c r="G23" s="15" t="s">
        <v>84</v>
      </c>
      <c r="H23" s="15"/>
      <c r="I23" s="15" t="s">
        <v>65</v>
      </c>
      <c r="J23" s="15" t="s">
        <v>14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15"/>
      <c r="B25" s="15" t="s">
        <v>3</v>
      </c>
      <c r="C25" s="15" t="s">
        <v>49</v>
      </c>
      <c r="D25" s="15" t="s">
        <v>5</v>
      </c>
      <c r="E25" s="15" t="s">
        <v>6</v>
      </c>
      <c r="F25" s="15" t="s">
        <v>7</v>
      </c>
      <c r="G25" s="15" t="s">
        <v>8</v>
      </c>
      <c r="H25" s="15" t="s">
        <v>9</v>
      </c>
      <c r="I25" s="16"/>
      <c r="J25" s="17"/>
    </row>
    <row r="26" spans="1:10" ht="14.25" customHeight="1">
      <c r="A26" s="15" t="s">
        <v>10</v>
      </c>
      <c r="B26" s="15" t="s">
        <v>285</v>
      </c>
      <c r="C26" s="15" t="s">
        <v>286</v>
      </c>
      <c r="D26" s="15" t="s">
        <v>13</v>
      </c>
      <c r="E26" s="15" t="s">
        <v>14</v>
      </c>
      <c r="F26" s="15" t="s">
        <v>391</v>
      </c>
      <c r="G26" s="15" t="s">
        <v>392</v>
      </c>
      <c r="H26" s="15" t="s">
        <v>10</v>
      </c>
      <c r="I26" s="16"/>
      <c r="J26" s="17"/>
    </row>
    <row r="27" spans="1:10" ht="14.25" customHeight="1">
      <c r="A27" s="15" t="s">
        <v>14</v>
      </c>
      <c r="B27" s="15" t="s">
        <v>315</v>
      </c>
      <c r="C27" s="15" t="s">
        <v>316</v>
      </c>
      <c r="D27" s="15" t="s">
        <v>13</v>
      </c>
      <c r="E27" s="15" t="s">
        <v>26</v>
      </c>
      <c r="F27" s="15" t="s">
        <v>196</v>
      </c>
      <c r="G27" s="15" t="s">
        <v>393</v>
      </c>
      <c r="H27" s="15" t="s">
        <v>22</v>
      </c>
      <c r="I27" s="16"/>
      <c r="J27" s="17"/>
    </row>
    <row r="28" spans="1:10" ht="14.25" customHeight="1">
      <c r="A28" s="15" t="s">
        <v>22</v>
      </c>
      <c r="B28" s="15" t="s">
        <v>274</v>
      </c>
      <c r="C28" s="15" t="s">
        <v>275</v>
      </c>
      <c r="D28" s="15" t="s">
        <v>13</v>
      </c>
      <c r="E28" s="15" t="s">
        <v>10</v>
      </c>
      <c r="F28" s="15" t="s">
        <v>20</v>
      </c>
      <c r="G28" s="15" t="s">
        <v>394</v>
      </c>
      <c r="H28" s="15" t="s">
        <v>14</v>
      </c>
      <c r="I28" s="16"/>
      <c r="J28" s="17"/>
    </row>
    <row r="29" spans="1:10" ht="14.25" customHeight="1">
      <c r="A29" s="15" t="s">
        <v>29</v>
      </c>
      <c r="B29" s="15" t="s">
        <v>332</v>
      </c>
      <c r="C29" s="15" t="s">
        <v>333</v>
      </c>
      <c r="D29" s="15" t="s">
        <v>95</v>
      </c>
      <c r="E29" s="15"/>
      <c r="F29" s="15"/>
      <c r="G29" s="15"/>
      <c r="H29" s="15"/>
      <c r="I29" s="16"/>
      <c r="J29" s="17"/>
    </row>
    <row r="30" spans="1:10" ht="14.25" customHeight="1">
      <c r="A30" s="15" t="s">
        <v>138</v>
      </c>
      <c r="B30" s="15" t="s">
        <v>23</v>
      </c>
      <c r="C30" s="15" t="s">
        <v>319</v>
      </c>
      <c r="D30" s="15" t="s">
        <v>95</v>
      </c>
      <c r="E30" s="15"/>
      <c r="F30" s="15"/>
      <c r="G30" s="15"/>
      <c r="H30" s="15"/>
      <c r="I30" s="16"/>
      <c r="J30" s="17"/>
    </row>
    <row r="31" spans="1:10" ht="15" customHeight="1">
      <c r="A31" s="18"/>
      <c r="B31" s="18"/>
      <c r="C31" s="19"/>
      <c r="D31" s="19"/>
      <c r="E31" s="19"/>
      <c r="F31" s="19"/>
      <c r="G31" s="19"/>
      <c r="H31" s="19"/>
      <c r="I31" s="20"/>
      <c r="J31" s="20"/>
    </row>
    <row r="32" spans="1:10" ht="14.25" customHeight="1">
      <c r="A32" s="17"/>
      <c r="B32" s="21"/>
      <c r="C32" s="15"/>
      <c r="D32" s="15" t="s">
        <v>30</v>
      </c>
      <c r="E32" s="15" t="s">
        <v>31</v>
      </c>
      <c r="F32" s="15" t="s">
        <v>32</v>
      </c>
      <c r="G32" s="15" t="s">
        <v>33</v>
      </c>
      <c r="H32" s="15" t="s">
        <v>34</v>
      </c>
      <c r="I32" s="15" t="s">
        <v>35</v>
      </c>
      <c r="J32" s="15" t="s">
        <v>36</v>
      </c>
    </row>
    <row r="33" spans="1:10" ht="14.25" customHeight="1">
      <c r="A33" s="17"/>
      <c r="B33" s="21"/>
      <c r="C33" s="15" t="s">
        <v>192</v>
      </c>
      <c r="D33" s="15"/>
      <c r="E33" s="15"/>
      <c r="F33" s="15"/>
      <c r="G33" s="15"/>
      <c r="H33" s="15"/>
      <c r="I33" s="15"/>
      <c r="J33" s="15" t="s">
        <v>29</v>
      </c>
    </row>
    <row r="34" spans="1:10" ht="14.25" customHeight="1">
      <c r="A34" s="17"/>
      <c r="B34" s="21"/>
      <c r="C34" s="15" t="s">
        <v>42</v>
      </c>
      <c r="D34" s="15"/>
      <c r="E34" s="15"/>
      <c r="F34" s="15"/>
      <c r="G34" s="15"/>
      <c r="H34" s="15"/>
      <c r="I34" s="15"/>
      <c r="J34" s="15" t="s">
        <v>22</v>
      </c>
    </row>
    <row r="35" spans="1:10" ht="14.25" customHeight="1">
      <c r="A35" s="17"/>
      <c r="B35" s="21"/>
      <c r="C35" s="15" t="s">
        <v>37</v>
      </c>
      <c r="D35" s="15" t="s">
        <v>83</v>
      </c>
      <c r="E35" s="15" t="s">
        <v>47</v>
      </c>
      <c r="F35" s="15" t="s">
        <v>84</v>
      </c>
      <c r="G35" s="15"/>
      <c r="H35" s="15"/>
      <c r="I35" s="15" t="s">
        <v>41</v>
      </c>
      <c r="J35" s="15" t="s">
        <v>14</v>
      </c>
    </row>
    <row r="36" spans="1:10" ht="14.25" customHeight="1">
      <c r="A36" s="17"/>
      <c r="B36" s="21"/>
      <c r="C36" s="15" t="s">
        <v>190</v>
      </c>
      <c r="D36" s="15"/>
      <c r="E36" s="15"/>
      <c r="F36" s="15"/>
      <c r="G36" s="15"/>
      <c r="H36" s="15"/>
      <c r="I36" s="15"/>
      <c r="J36" s="15" t="s">
        <v>10</v>
      </c>
    </row>
    <row r="37" spans="1:10" ht="14.25" customHeight="1">
      <c r="A37" s="17"/>
      <c r="B37" s="21"/>
      <c r="C37" s="15" t="s">
        <v>48</v>
      </c>
      <c r="D37" s="15"/>
      <c r="E37" s="15"/>
      <c r="F37" s="15"/>
      <c r="G37" s="15"/>
      <c r="H37" s="15"/>
      <c r="I37" s="15"/>
      <c r="J37" s="15" t="s">
        <v>138</v>
      </c>
    </row>
    <row r="38" spans="1:10" ht="14.25" customHeight="1">
      <c r="A38" s="17"/>
      <c r="B38" s="21"/>
      <c r="C38" s="15" t="s">
        <v>43</v>
      </c>
      <c r="D38" s="15"/>
      <c r="E38" s="15"/>
      <c r="F38" s="15"/>
      <c r="G38" s="15"/>
      <c r="H38" s="15"/>
      <c r="I38" s="15"/>
      <c r="J38" s="15" t="s">
        <v>22</v>
      </c>
    </row>
    <row r="39" spans="1:10" ht="14.25" customHeight="1">
      <c r="A39" s="17"/>
      <c r="B39" s="21"/>
      <c r="C39" s="15" t="s">
        <v>44</v>
      </c>
      <c r="D39" s="15" t="s">
        <v>390</v>
      </c>
      <c r="E39" s="15" t="s">
        <v>199</v>
      </c>
      <c r="F39" s="15" t="s">
        <v>390</v>
      </c>
      <c r="G39" s="15"/>
      <c r="H39" s="15"/>
      <c r="I39" s="15" t="s">
        <v>68</v>
      </c>
      <c r="J39" s="15" t="s">
        <v>138</v>
      </c>
    </row>
    <row r="40" spans="1:10" ht="14.25" customHeight="1">
      <c r="A40" s="17"/>
      <c r="B40" s="21"/>
      <c r="C40" s="15" t="s">
        <v>197</v>
      </c>
      <c r="D40" s="15"/>
      <c r="E40" s="15"/>
      <c r="F40" s="15"/>
      <c r="G40" s="15"/>
      <c r="H40" s="15"/>
      <c r="I40" s="15"/>
      <c r="J40" s="15" t="s">
        <v>10</v>
      </c>
    </row>
    <row r="41" spans="1:10" ht="14.25" customHeight="1">
      <c r="A41" s="17"/>
      <c r="B41" s="21"/>
      <c r="C41" s="15" t="s">
        <v>46</v>
      </c>
      <c r="D41" s="15" t="s">
        <v>84</v>
      </c>
      <c r="E41" s="15" t="s">
        <v>67</v>
      </c>
      <c r="F41" s="15" t="s">
        <v>67</v>
      </c>
      <c r="G41" s="15" t="s">
        <v>64</v>
      </c>
      <c r="H41" s="15" t="s">
        <v>84</v>
      </c>
      <c r="I41" s="15" t="s">
        <v>128</v>
      </c>
      <c r="J41" s="15" t="s">
        <v>29</v>
      </c>
    </row>
    <row r="42" spans="1:10" ht="14.25" customHeight="1">
      <c r="A42" s="17"/>
      <c r="B42" s="21"/>
      <c r="C42" s="15" t="s">
        <v>195</v>
      </c>
      <c r="D42" s="15"/>
      <c r="E42" s="15"/>
      <c r="F42" s="15"/>
      <c r="G42" s="15"/>
      <c r="H42" s="15"/>
      <c r="I42" s="15"/>
      <c r="J42" s="15" t="s">
        <v>14</v>
      </c>
    </row>
    <row r="43" spans="1:10" ht="15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OPT-86</dc:creator>
  <cp:keywords/>
  <dc:description/>
  <cp:lastModifiedBy>OPT-86</cp:lastModifiedBy>
  <dcterms:created xsi:type="dcterms:W3CDTF">2021-09-06T14:59:59Z</dcterms:created>
  <dcterms:modified xsi:type="dcterms:W3CDTF">2021-09-06T14:59:59Z</dcterms:modified>
  <cp:category/>
  <cp:version/>
  <cp:contentType/>
  <cp:contentStatus/>
</cp:coreProperties>
</file>